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defaultThemeVersion="124226"/>
  <mc:AlternateContent xmlns:mc="http://schemas.openxmlformats.org/markup-compatibility/2006">
    <mc:Choice Requires="x15">
      <x15ac:absPath xmlns:x15ac="http://schemas.microsoft.com/office/spreadsheetml/2010/11/ac" url="Y:\令和０７年度\03 中堅教諭等資質向上研修\04 様式関係\00 様式１～５\"/>
    </mc:Choice>
  </mc:AlternateContent>
  <xr:revisionPtr revIDLastSave="0" documentId="13_ncr:1_{59C7497C-7357-48C5-A1C2-3BD2EB86E9D3}" xr6:coauthVersionLast="47" xr6:coauthVersionMax="47" xr10:uidLastSave="{00000000-0000-0000-0000-000000000000}"/>
  <workbookProtection workbookAlgorithmName="SHA-512" workbookHashValue="+JbSyusi5yJdJDJa/dRP5d5UknEdW6FzocAmzOFUqzg09P3CGf5CsnAX4xUxfPaZfDsnzSnru/32EAYuVV6vWQ==" workbookSaltValue="EUyG/NA+T5RbdErqr48waQ==" workbookSpinCount="100000" lockStructure="1"/>
  <bookViews>
    <workbookView xWindow="-28920" yWindow="-120" windowWidth="29040" windowHeight="16440" tabRatio="705" xr2:uid="{00000000-000D-0000-FFFF-FFFF00000000}"/>
  </bookViews>
  <sheets>
    <sheet name="様式２" sheetId="16" r:id="rId1"/>
    <sheet name="学校一覧" sheetId="14" state="hidden" r:id="rId2"/>
    <sheet name="教員資質指標（令和３年１月改定）" sheetId="22" state="hidden" r:id="rId3"/>
    <sheet name="教育課題研修" sheetId="17" state="hidden" r:id="rId4"/>
    <sheet name="参照" sheetId="15" state="hidden" r:id="rId5"/>
    <sheet name="教科別" sheetId="18" state="hidden" r:id="rId6"/>
    <sheet name="基礎データⅠ" sheetId="3" state="hidden" r:id="rId7"/>
    <sheet name="集計" sheetId="19" state="hidden" r:id="rId8"/>
  </sheets>
  <definedNames>
    <definedName name="_xlnm._FilterDatabase" localSheetId="1" hidden="1">学校一覧!$A$1:$R$159</definedName>
    <definedName name="BigMonth">参照!$B$1:$B$31</definedName>
    <definedName name="LeapYearFebrary">参照!$E$1:$E$29</definedName>
    <definedName name="MonthsOfYear">参照!$F$1:$F$12</definedName>
    <definedName name="Needs">参照!$A$1:$A$2</definedName>
    <definedName name="NormalFebrary">参照!$D$1:$D$28</definedName>
    <definedName name="OLE_LINK1" localSheetId="3">教育課題研修!$A$1</definedName>
    <definedName name="_xlnm.Print_Area" localSheetId="6">基礎データⅠ!$A$1:$N$38</definedName>
    <definedName name="_xlnm.Print_Area" localSheetId="2">'教員資質指標（令和３年１月改定）'!$A$1:$T$65</definedName>
    <definedName name="_xlnm.Print_Area" localSheetId="0">様式２!$A$1:$F$36</definedName>
    <definedName name="SchoolDataTable">学校一覧!$A$1:$R$159</definedName>
    <definedName name="SmallMonth">参照!$C$1:$C$30</definedName>
    <definedName name="下段研修所講座チェック">様式２!$AF$25</definedName>
    <definedName name="下段情報担当者養成講座チェック">様式２!$T$14</definedName>
    <definedName name="下段入力重複チェック">様式２!$L$31</definedName>
    <definedName name="下段入力上段との重複チェック">様式２!$K$31</definedName>
    <definedName name="下段入力漏れチェック">様式２!$O$21</definedName>
    <definedName name="下段兵教大外部講座入力チェック">様式２!$T$10</definedName>
    <definedName name="学校名一覧">学校一覧!$B$2:$B$159</definedName>
    <definedName name="学校名校長名リスト">参照!$A$33:$C$190</definedName>
    <definedName name="教育課題">基礎データⅠ!$A$2:$O$38</definedName>
    <definedName name="研修所研修リスト">教育課題研修!$A$2:$F$18</definedName>
    <definedName name="受講者リスト">教科別!$A$2:$F$254</definedName>
    <definedName name="受講番号リスト">教科別!$A$2:$A$239</definedName>
    <definedName name="所属コード一覧">学校一覧!$A$2:$A$159</definedName>
    <definedName name="所属コード学校名対応表">学校一覧!$A$2:$S$159</definedName>
    <definedName name="上段いじめ問題講座チェック">様式２!$V$17</definedName>
    <definedName name="上段研修所講座チェック">様式２!$AF$24</definedName>
    <definedName name="上段情報担当者養成講座チェック">様式２!$T$13</definedName>
    <definedName name="上段日程重複チェック">様式２!$M$7</definedName>
    <definedName name="上段入力重複チェック">様式２!$K$7</definedName>
    <definedName name="上段入力漏れチェック">様式２!$O$9</definedName>
    <definedName name="上段兵教大外部講座入力チェック">様式２!$T$9</definedName>
    <definedName name="大学等研修リスト">教育課題研修!$A$2:$F$18</definedName>
    <definedName name="兵教大外部特別支援日程重複チェック">様式２!$T$21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4" i="18" l="1"/>
  <c r="F255" i="18"/>
  <c r="F256" i="18"/>
  <c r="F257" i="18"/>
  <c r="F258" i="18"/>
  <c r="F259" i="18"/>
  <c r="F260" i="18"/>
  <c r="F261" i="18"/>
  <c r="F262" i="18"/>
  <c r="F263" i="18"/>
  <c r="F264" i="18"/>
  <c r="F265" i="18"/>
  <c r="F266" i="18"/>
  <c r="F267" i="18"/>
  <c r="F268" i="18"/>
  <c r="F269" i="18"/>
  <c r="F270" i="18"/>
  <c r="F271" i="18"/>
  <c r="F253" i="18"/>
  <c r="F252" i="18"/>
  <c r="F251" i="18"/>
  <c r="F250" i="18"/>
  <c r="F249" i="18"/>
  <c r="F248" i="18" l="1"/>
  <c r="F246" i="18" l="1"/>
  <c r="F247" i="18"/>
  <c r="H1" i="16" l="1"/>
  <c r="F243" i="18"/>
  <c r="F244" i="18"/>
  <c r="F245" i="18"/>
  <c r="F1" i="16" l="1"/>
  <c r="G1" i="16" s="1"/>
  <c r="F240" i="18"/>
  <c r="F241" i="18"/>
  <c r="F242" i="18"/>
  <c r="H2" i="19" l="1"/>
  <c r="G2" i="19"/>
  <c r="F2" i="19"/>
  <c r="S25" i="16" l="1"/>
  <c r="T25" i="16"/>
  <c r="U25" i="16"/>
  <c r="V25" i="16"/>
  <c r="W25" i="16"/>
  <c r="X25" i="16"/>
  <c r="Y25" i="16"/>
  <c r="Z25" i="16"/>
  <c r="AA25" i="16"/>
  <c r="AB25" i="16"/>
  <c r="AC25" i="16"/>
  <c r="AD25" i="16"/>
  <c r="AE25" i="16"/>
  <c r="R25" i="16"/>
  <c r="S9" i="16"/>
  <c r="R9" i="16"/>
  <c r="S10" i="16"/>
  <c r="R10" i="16"/>
  <c r="D21" i="16" l="1"/>
  <c r="A2" i="19" l="1"/>
  <c r="C2" i="19" l="1"/>
  <c r="H16" i="16" l="1"/>
  <c r="H17" i="16"/>
  <c r="H15" i="16"/>
  <c r="H13" i="16"/>
  <c r="H14" i="16"/>
  <c r="H12" i="16"/>
  <c r="H10" i="16"/>
  <c r="H11" i="16"/>
  <c r="H9" i="16"/>
  <c r="H22" i="16"/>
  <c r="H23" i="16"/>
  <c r="H21" i="16"/>
  <c r="S24" i="16" l="1"/>
  <c r="T24" i="16"/>
  <c r="U24" i="16"/>
  <c r="V24" i="16"/>
  <c r="W24" i="16"/>
  <c r="X24" i="16"/>
  <c r="Y24" i="16"/>
  <c r="Z24" i="16"/>
  <c r="AA24" i="16"/>
  <c r="AB24" i="16"/>
  <c r="AC24" i="16"/>
  <c r="AD24" i="16"/>
  <c r="AE24" i="16"/>
  <c r="R24" i="16"/>
  <c r="S21" i="16"/>
  <c r="R21" i="16"/>
  <c r="T21" i="16" s="1"/>
  <c r="U17" i="16"/>
  <c r="N27" i="16"/>
  <c r="N24" i="16"/>
  <c r="N21" i="16"/>
  <c r="O21" i="16" s="1"/>
  <c r="N15" i="16"/>
  <c r="N12" i="16"/>
  <c r="N9" i="16"/>
  <c r="S17" i="16"/>
  <c r="T17" i="16"/>
  <c r="R17" i="16"/>
  <c r="S14" i="16"/>
  <c r="R14" i="16"/>
  <c r="S13" i="16"/>
  <c r="R13" i="16"/>
  <c r="T14" i="16" l="1"/>
  <c r="AJ17" i="16" s="1"/>
  <c r="O9" i="16"/>
  <c r="AJ8" i="16" s="1"/>
  <c r="T13" i="16"/>
  <c r="AJ16" i="16" s="1"/>
  <c r="AF25" i="16"/>
  <c r="AJ21" i="16" s="1"/>
  <c r="AF24" i="16"/>
  <c r="AJ20" i="16" s="1"/>
  <c r="AJ19" i="16"/>
  <c r="V17" i="16"/>
  <c r="AJ18" i="16" s="1"/>
  <c r="T9" i="16"/>
  <c r="AJ14" i="16" s="1"/>
  <c r="T10" i="16"/>
  <c r="AJ15" i="16" s="1"/>
  <c r="B2" i="19" l="1"/>
  <c r="H28" i="16"/>
  <c r="H29" i="16"/>
  <c r="M1" i="15" l="1"/>
  <c r="K3" i="15"/>
  <c r="K4" i="15"/>
  <c r="K5" i="15"/>
  <c r="K6" i="15"/>
  <c r="K7" i="15"/>
  <c r="K8" i="15"/>
  <c r="K9" i="15"/>
  <c r="K10" i="15"/>
  <c r="K11" i="15"/>
  <c r="K12" i="15"/>
  <c r="K13" i="15"/>
  <c r="K2" i="15"/>
  <c r="I2" i="19"/>
  <c r="D2" i="19"/>
  <c r="J9" i="16" l="1"/>
  <c r="J12" i="16"/>
  <c r="J15" i="16"/>
  <c r="J21" i="16"/>
  <c r="D24" i="16"/>
  <c r="H27" i="16"/>
  <c r="H25" i="16"/>
  <c r="H26" i="16"/>
  <c r="H24" i="16"/>
  <c r="K12" i="16" l="1"/>
  <c r="K15" i="16"/>
  <c r="K9" i="16"/>
  <c r="K21" i="16"/>
  <c r="E27" i="16"/>
  <c r="F28" i="16"/>
  <c r="F25" i="16"/>
  <c r="E24" i="16"/>
  <c r="F26" i="16"/>
  <c r="F24" i="16"/>
  <c r="F29" i="16"/>
  <c r="F27" i="16"/>
  <c r="D27" i="16"/>
  <c r="D15" i="16"/>
  <c r="D12" i="16"/>
  <c r="D9" i="16"/>
  <c r="J24" i="16"/>
  <c r="K24" i="16" s="1"/>
  <c r="J27" i="16"/>
  <c r="K27" i="16" s="1"/>
  <c r="K7" i="16" l="1"/>
  <c r="L24" i="16"/>
  <c r="L27" i="16"/>
  <c r="L21" i="16"/>
  <c r="K31" i="16"/>
  <c r="AJ13" i="16" s="1"/>
  <c r="AJ11" i="16"/>
  <c r="E2" i="19"/>
  <c r="L31" i="16" l="1"/>
  <c r="AJ12" i="16" s="1"/>
  <c r="F23" i="16"/>
  <c r="F22" i="16"/>
  <c r="F17" i="16"/>
  <c r="F16" i="16"/>
  <c r="L15" i="16"/>
  <c r="F14" i="16"/>
  <c r="F13" i="16"/>
  <c r="F11" i="16"/>
  <c r="F10" i="16"/>
  <c r="L9" i="16"/>
  <c r="L12" i="16" l="1"/>
  <c r="M12" i="16" s="1"/>
  <c r="E12" i="16"/>
  <c r="M15" i="16"/>
  <c r="F21" i="16"/>
  <c r="E21" i="16"/>
  <c r="F15" i="16"/>
  <c r="E15" i="16"/>
  <c r="F12" i="16"/>
  <c r="F9" i="16"/>
  <c r="E9" i="16"/>
  <c r="AJ9" i="16"/>
  <c r="P4" i="3"/>
  <c r="D4" i="3" s="1"/>
  <c r="Q4" i="3"/>
  <c r="F4" i="3" s="1"/>
  <c r="R4" i="3"/>
  <c r="P5" i="3"/>
  <c r="Q5" i="3"/>
  <c r="F5" i="3" s="1"/>
  <c r="R5" i="3"/>
  <c r="P6" i="3"/>
  <c r="D6" i="3" s="1"/>
  <c r="Q6" i="3"/>
  <c r="F6" i="3" s="1"/>
  <c r="R6" i="3"/>
  <c r="P7" i="3"/>
  <c r="Q7" i="3"/>
  <c r="F7" i="3" s="1"/>
  <c r="R7" i="3"/>
  <c r="P8" i="3"/>
  <c r="D8" i="3" s="1"/>
  <c r="Q8" i="3"/>
  <c r="R8" i="3"/>
  <c r="P9" i="3"/>
  <c r="D9" i="3" s="1"/>
  <c r="Q9" i="3"/>
  <c r="F9" i="3" s="1"/>
  <c r="R9" i="3"/>
  <c r="P10" i="3"/>
  <c r="D10" i="3" s="1"/>
  <c r="Q10" i="3"/>
  <c r="F10" i="3" s="1"/>
  <c r="R10" i="3"/>
  <c r="P11" i="3"/>
  <c r="Q11" i="3"/>
  <c r="F11" i="3" s="1"/>
  <c r="R11" i="3"/>
  <c r="P12" i="3"/>
  <c r="D12" i="3" s="1"/>
  <c r="Q12" i="3"/>
  <c r="F12" i="3" s="1"/>
  <c r="R12" i="3"/>
  <c r="P13" i="3"/>
  <c r="D13" i="3" s="1"/>
  <c r="Q13" i="3"/>
  <c r="F13" i="3" s="1"/>
  <c r="R13" i="3"/>
  <c r="P14" i="3"/>
  <c r="D14" i="3" s="1"/>
  <c r="Q14" i="3"/>
  <c r="F14" i="3" s="1"/>
  <c r="R14" i="3"/>
  <c r="P15" i="3"/>
  <c r="D15" i="3" s="1"/>
  <c r="Q15" i="3"/>
  <c r="F15" i="3" s="1"/>
  <c r="R15" i="3"/>
  <c r="P16" i="3"/>
  <c r="D16" i="3" s="1"/>
  <c r="Q16" i="3"/>
  <c r="F16" i="3" s="1"/>
  <c r="R16" i="3"/>
  <c r="P17" i="3"/>
  <c r="D17" i="3" s="1"/>
  <c r="Q17" i="3"/>
  <c r="F17" i="3" s="1"/>
  <c r="R17" i="3"/>
  <c r="P18" i="3"/>
  <c r="D18" i="3" s="1"/>
  <c r="Q18" i="3"/>
  <c r="F18" i="3" s="1"/>
  <c r="R18" i="3"/>
  <c r="P19" i="3"/>
  <c r="D19" i="3" s="1"/>
  <c r="Q19" i="3"/>
  <c r="F19" i="3" s="1"/>
  <c r="R19" i="3"/>
  <c r="P20" i="3"/>
  <c r="D20" i="3" s="1"/>
  <c r="Q20" i="3"/>
  <c r="F20" i="3" s="1"/>
  <c r="R20" i="3"/>
  <c r="P21" i="3"/>
  <c r="D21" i="3" s="1"/>
  <c r="Q21" i="3"/>
  <c r="R21" i="3"/>
  <c r="P22" i="3"/>
  <c r="D22" i="3" s="1"/>
  <c r="Q22" i="3"/>
  <c r="F22" i="3" s="1"/>
  <c r="R22" i="3"/>
  <c r="P23" i="3"/>
  <c r="D23" i="3" s="1"/>
  <c r="Q23" i="3"/>
  <c r="F23" i="3" s="1"/>
  <c r="R23" i="3"/>
  <c r="P24" i="3"/>
  <c r="D24" i="3" s="1"/>
  <c r="Q24" i="3"/>
  <c r="F24" i="3" s="1"/>
  <c r="R24" i="3"/>
  <c r="P25" i="3"/>
  <c r="D25" i="3" s="1"/>
  <c r="Q25" i="3"/>
  <c r="F25" i="3" s="1"/>
  <c r="R25" i="3"/>
  <c r="P26" i="3"/>
  <c r="D26" i="3" s="1"/>
  <c r="Q26" i="3"/>
  <c r="F26" i="3" s="1"/>
  <c r="R26" i="3"/>
  <c r="P27" i="3"/>
  <c r="D27" i="3" s="1"/>
  <c r="Q27" i="3"/>
  <c r="F27" i="3" s="1"/>
  <c r="R27" i="3"/>
  <c r="P28" i="3"/>
  <c r="D28" i="3" s="1"/>
  <c r="Q28" i="3"/>
  <c r="F28" i="3" s="1"/>
  <c r="R28" i="3"/>
  <c r="P29" i="3"/>
  <c r="D29" i="3" s="1"/>
  <c r="Q29" i="3"/>
  <c r="F29" i="3" s="1"/>
  <c r="R29" i="3"/>
  <c r="N29" i="3" s="1"/>
  <c r="P30" i="3"/>
  <c r="D30" i="3" s="1"/>
  <c r="Q30" i="3"/>
  <c r="F30" i="3" s="1"/>
  <c r="R30" i="3"/>
  <c r="P31" i="3"/>
  <c r="D31" i="3" s="1"/>
  <c r="Q31" i="3"/>
  <c r="F31" i="3" s="1"/>
  <c r="R31" i="3"/>
  <c r="P32" i="3"/>
  <c r="D32" i="3" s="1"/>
  <c r="Q32" i="3"/>
  <c r="F32" i="3" s="1"/>
  <c r="R32" i="3"/>
  <c r="P33" i="3"/>
  <c r="D33" i="3" s="1"/>
  <c r="Q33" i="3"/>
  <c r="R33" i="3"/>
  <c r="P34" i="3"/>
  <c r="D34" i="3" s="1"/>
  <c r="Q34" i="3"/>
  <c r="F34" i="3" s="1"/>
  <c r="R34" i="3"/>
  <c r="P35" i="3"/>
  <c r="D35" i="3" s="1"/>
  <c r="Q35" i="3"/>
  <c r="F35" i="3" s="1"/>
  <c r="R35" i="3"/>
  <c r="P36" i="3"/>
  <c r="D36" i="3" s="1"/>
  <c r="Q36" i="3"/>
  <c r="F36" i="3" s="1"/>
  <c r="R36" i="3"/>
  <c r="P37" i="3"/>
  <c r="D37" i="3" s="1"/>
  <c r="Q37" i="3"/>
  <c r="F37" i="3" s="1"/>
  <c r="R37" i="3"/>
  <c r="P38" i="3"/>
  <c r="D38" i="3" s="1"/>
  <c r="Q38" i="3"/>
  <c r="F38" i="3" s="1"/>
  <c r="R38" i="3"/>
  <c r="R3" i="3"/>
  <c r="Q3" i="3"/>
  <c r="F3" i="3" s="1"/>
  <c r="P3" i="3"/>
  <c r="D3" i="3" s="1"/>
  <c r="N4" i="3" l="1"/>
  <c r="N37" i="3"/>
  <c r="M9" i="16"/>
  <c r="M7" i="16" s="1"/>
  <c r="AJ10" i="16" s="1"/>
  <c r="D4" i="16" s="1"/>
  <c r="I34" i="3"/>
  <c r="I30" i="3"/>
  <c r="I26" i="3"/>
  <c r="I22" i="3"/>
  <c r="I18" i="3"/>
  <c r="I14" i="3"/>
  <c r="I10" i="3"/>
  <c r="I6" i="3"/>
  <c r="I36" i="3"/>
  <c r="I32" i="3"/>
  <c r="I28" i="3"/>
  <c r="N11" i="3"/>
  <c r="N7" i="3"/>
  <c r="N25" i="3"/>
  <c r="N17" i="3"/>
  <c r="N13" i="3"/>
  <c r="N8" i="3"/>
  <c r="I3" i="3"/>
  <c r="I24" i="3"/>
  <c r="I20" i="3"/>
  <c r="I16" i="3"/>
  <c r="I12" i="3"/>
  <c r="I4" i="3"/>
  <c r="I37" i="3"/>
  <c r="I29" i="3"/>
  <c r="I25" i="3"/>
  <c r="I17" i="3"/>
  <c r="I13" i="3"/>
  <c r="I9" i="3"/>
  <c r="I35" i="3"/>
  <c r="I31" i="3"/>
  <c r="I27" i="3"/>
  <c r="I23" i="3"/>
  <c r="I19" i="3"/>
  <c r="I15" i="3"/>
  <c r="N35" i="3"/>
  <c r="N23" i="3"/>
  <c r="N19" i="3"/>
  <c r="N5" i="3"/>
  <c r="F8" i="3"/>
  <c r="I8" i="3" s="1"/>
  <c r="N3" i="3"/>
  <c r="N31" i="3"/>
  <c r="N27" i="3"/>
  <c r="N30" i="3"/>
  <c r="N22" i="3"/>
  <c r="N16" i="3"/>
  <c r="N12" i="3"/>
  <c r="D5" i="3"/>
  <c r="I5" i="3" s="1"/>
  <c r="N38" i="3"/>
  <c r="N36" i="3"/>
  <c r="N34" i="3"/>
  <c r="N33" i="3"/>
  <c r="N32" i="3"/>
  <c r="N28" i="3"/>
  <c r="N26" i="3"/>
  <c r="N24" i="3"/>
  <c r="N21" i="3"/>
  <c r="N20" i="3"/>
  <c r="N18" i="3"/>
  <c r="N14" i="3"/>
  <c r="N10" i="3"/>
  <c r="N6" i="3"/>
  <c r="D11" i="3"/>
  <c r="I11" i="3" s="1"/>
  <c r="D7" i="3"/>
  <c r="I7" i="3" s="1"/>
  <c r="F33" i="3"/>
  <c r="I33" i="3" s="1"/>
  <c r="F21" i="3"/>
  <c r="I21" i="3" s="1"/>
  <c r="I38" i="3"/>
  <c r="N15" i="3"/>
  <c r="N9" i="3"/>
  <c r="J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競輪太郎</author>
    <author>兵庫県</author>
  </authors>
  <commentList>
    <comment ref="D4" authorId="0" shapeId="0" xr:uid="{00000000-0006-0000-0000-000001000000}">
      <text>
        <r>
          <rPr>
            <b/>
            <sz val="9"/>
            <color indexed="81"/>
            <rFont val="ＭＳ Ｐゴシック"/>
            <family val="3"/>
            <charset val="128"/>
          </rPr>
          <t>兵庫県:</t>
        </r>
        <r>
          <rPr>
            <sz val="9"/>
            <color indexed="81"/>
            <rFont val="ＭＳ Ｐゴシック"/>
            <family val="3"/>
            <charset val="128"/>
          </rPr>
          <t xml:space="preserve">
全ての入力が終わると，このセルの注意書きがなくなります。</t>
        </r>
        <r>
          <rPr>
            <sz val="9"/>
            <color indexed="81"/>
            <rFont val="ＭＳ Ｐゴシック"/>
            <family val="3"/>
            <charset val="128"/>
          </rPr>
          <t xml:space="preserve">
入力後，このセルの表示をご確認ください。</t>
        </r>
      </text>
    </comment>
    <comment ref="K7" authorId="0" shapeId="0" xr:uid="{00000000-0006-0000-0000-000002000000}">
      <text>
        <r>
          <rPr>
            <b/>
            <sz val="9"/>
            <color indexed="81"/>
            <rFont val="ＭＳ Ｐゴシック"/>
            <family val="3"/>
            <charset val="128"/>
          </rPr>
          <t>競輪太郎:</t>
        </r>
        <r>
          <rPr>
            <sz val="9"/>
            <color indexed="81"/>
            <rFont val="ＭＳ Ｐゴシック"/>
            <family val="3"/>
            <charset val="128"/>
          </rPr>
          <t xml:space="preserve">
第1～第2希望の中で入力に重複があったらエラー。</t>
        </r>
      </text>
    </comment>
    <comment ref="M7" authorId="0" shapeId="0" xr:uid="{00000000-0006-0000-0000-000003000000}">
      <text>
        <r>
          <rPr>
            <b/>
            <sz val="9"/>
            <color indexed="81"/>
            <rFont val="ＭＳ Ｐゴシック"/>
            <family val="3"/>
            <charset val="128"/>
          </rPr>
          <t>競輪太郎:</t>
        </r>
        <r>
          <rPr>
            <sz val="9"/>
            <color indexed="81"/>
            <rFont val="ＭＳ Ｐゴシック"/>
            <family val="3"/>
            <charset val="128"/>
          </rPr>
          <t xml:space="preserve">
第1～第2希望の中で日程に重複があったらエラー。</t>
        </r>
      </text>
    </comment>
    <comment ref="A9" authorId="1" shapeId="0" xr:uid="{00000000-0006-0000-0000-000004000000}">
      <text>
        <r>
          <rPr>
            <sz val="9"/>
            <color indexed="81"/>
            <rFont val="ＭＳ Ｐゴシック"/>
            <family val="3"/>
            <charset val="128"/>
          </rPr>
          <t xml:space="preserve">ドロップダウンリストから番号を選択してください（直接入力も可能です）。
日程が重複している場合、不正入力がある場合、D4のセルが赤くなります。
【入力チェック項目】
・第１～４希望で選択が重複していないか
・教科指導研修、教育課題研修（研修所での１日分）と日程が重複していないか
・191、192のセットを上段（第１、２希望）と下段（第３、４希望）に分けて希望していないか
</t>
        </r>
        <r>
          <rPr>
            <b/>
            <sz val="9"/>
            <color indexed="81"/>
            <rFont val="ＭＳ Ｐゴシック"/>
            <family val="3"/>
            <charset val="128"/>
          </rPr>
          <t>＊D4のセルが赤い状態のまま、提出することはできません。</t>
        </r>
      </text>
    </comment>
    <comment ref="K9" authorId="1" shapeId="0" xr:uid="{00000000-0006-0000-0000-000005000000}">
      <text>
        <r>
          <rPr>
            <b/>
            <sz val="9"/>
            <color indexed="81"/>
            <rFont val="MS P ゴシック"/>
            <family val="3"/>
            <charset val="128"/>
          </rPr>
          <t>兵庫県:</t>
        </r>
        <r>
          <rPr>
            <sz val="9"/>
            <color indexed="81"/>
            <rFont val="MS P ゴシック"/>
            <family val="3"/>
            <charset val="128"/>
          </rPr>
          <t xml:space="preserve">
=IF(J9="","",IF(COUNTIF($J$9:$J$23,J9)&lt;=1,"OK","重複"))
で重複チェック。
COUNTIFの返り値が1を超えていたら重複。</t>
        </r>
      </text>
    </comment>
    <comment ref="O9" authorId="1" shapeId="0" xr:uid="{00000000-0006-0000-0000-000006000000}">
      <text>
        <r>
          <rPr>
            <b/>
            <sz val="9"/>
            <color indexed="81"/>
            <rFont val="MS P ゴシック"/>
            <family val="3"/>
            <charset val="128"/>
          </rPr>
          <t>兵庫県:</t>
        </r>
        <r>
          <rPr>
            <sz val="9"/>
            <color indexed="81"/>
            <rFont val="MS P ゴシック"/>
            <family val="3"/>
            <charset val="128"/>
          </rPr>
          <t xml:space="preserve">
第1～第2希望の入力漏れチェック。</t>
        </r>
      </text>
    </comment>
    <comment ref="T9" authorId="0" shapeId="0" xr:uid="{00000000-0006-0000-0000-000007000000}">
      <text>
        <r>
          <rPr>
            <b/>
            <sz val="9"/>
            <color indexed="81"/>
            <rFont val="ＭＳ Ｐゴシック"/>
            <family val="3"/>
            <charset val="128"/>
          </rPr>
          <t>競輪太郎:</t>
        </r>
        <r>
          <rPr>
            <sz val="9"/>
            <color indexed="81"/>
            <rFont val="ＭＳ Ｐゴシック"/>
            <family val="3"/>
            <charset val="128"/>
          </rPr>
          <t xml:space="preserve">
第1～第2希望に学サイが一つだけ入っているときはエラー。
第3～第4希望に学サイが一つだけ入っているときもエラー。</t>
        </r>
      </text>
    </comment>
    <comment ref="A12" authorId="1" shapeId="0" xr:uid="{00000000-0006-0000-0000-000008000000}">
      <text>
        <r>
          <rPr>
            <sz val="9"/>
            <color indexed="81"/>
            <rFont val="ＭＳ Ｐゴシック"/>
            <family val="3"/>
            <charset val="128"/>
          </rPr>
          <t xml:space="preserve">ドロップダウンリストから番号を選択してください（直接入力も可能です）。
日程が重複している場合、不正入力がある場合、D4のセルが赤くなります。
【入力チェック項目】
・第１～４希望で選択が重複していないか
・教科指導研修、教育課題研修（研修所での１日分）と日程が重複していないか
・191、192のセットを上段（第１、２希望）と下段（第３、４希望）に分けて希望していないか
</t>
        </r>
        <r>
          <rPr>
            <b/>
            <sz val="9"/>
            <color indexed="81"/>
            <rFont val="ＭＳ Ｐゴシック"/>
            <family val="3"/>
            <charset val="128"/>
          </rPr>
          <t xml:space="preserve">
＊D4のセルが赤い状態のまま、提出することはできません。</t>
        </r>
      </text>
    </comment>
    <comment ref="T13" authorId="1" shapeId="0" xr:uid="{00000000-0006-0000-0000-000009000000}">
      <text>
        <r>
          <rPr>
            <b/>
            <sz val="9"/>
            <color indexed="81"/>
            <rFont val="MS P ゴシック"/>
            <family val="3"/>
            <charset val="128"/>
          </rPr>
          <t>兵庫県:</t>
        </r>
        <r>
          <rPr>
            <sz val="9"/>
            <color indexed="81"/>
            <rFont val="MS P ゴシック"/>
            <family val="3"/>
            <charset val="128"/>
          </rPr>
          <t xml:space="preserve">
第1～第3希望で301か302を選択している場合、301と302を両方選んでいなければエラー。
第4～第6希望も同じ。
R4年度は使用せず。</t>
        </r>
      </text>
    </comment>
    <comment ref="A15" authorId="1" shapeId="0" xr:uid="{00000000-0006-0000-0000-00000A000000}">
      <text>
        <r>
          <rPr>
            <sz val="9"/>
            <color indexed="81"/>
            <rFont val="ＭＳ Ｐゴシック"/>
            <family val="3"/>
            <charset val="128"/>
          </rPr>
          <t xml:space="preserve">ドロップダウンリストから番号を選択してください（直接入力も可能です）。
日程が重複している場合、不正入力がある場合、D4のセルが赤くなります。
【入力チェック項目】
・第１～４希望で選択が重複していないか
・教科指導研修、教育課題研修（研修所での１日分）と日程が重複していないか
・191、192のセットを上段（第１、２希望）と下段（第３、４希望）に分けて希望していないか
</t>
        </r>
        <r>
          <rPr>
            <b/>
            <sz val="9"/>
            <color indexed="81"/>
            <rFont val="ＭＳ Ｐゴシック"/>
            <family val="3"/>
            <charset val="128"/>
          </rPr>
          <t xml:space="preserve">
＊D4のセルが赤い状態のまま、提出することはできません。</t>
        </r>
      </text>
    </comment>
    <comment ref="V17" authorId="1" shapeId="0" xr:uid="{00000000-0006-0000-0000-00000B000000}">
      <text>
        <r>
          <rPr>
            <b/>
            <sz val="9"/>
            <color indexed="81"/>
            <rFont val="MS P ゴシック"/>
            <family val="3"/>
            <charset val="128"/>
          </rPr>
          <t>兵庫県:</t>
        </r>
        <r>
          <rPr>
            <sz val="9"/>
            <color indexed="81"/>
            <rFont val="MS P ゴシック"/>
            <family val="3"/>
            <charset val="128"/>
          </rPr>
          <t xml:space="preserve">
341～344重複選択判定。
第1～第3希望内で341～344が二つ以上あったらエラー。
R4年度は使用せず。</t>
        </r>
      </text>
    </comment>
    <comment ref="A21" authorId="1" shapeId="0" xr:uid="{00000000-0006-0000-0000-00000C000000}">
      <text>
        <r>
          <rPr>
            <sz val="9"/>
            <color indexed="81"/>
            <rFont val="ＭＳ Ｐゴシック"/>
            <family val="3"/>
            <charset val="128"/>
          </rPr>
          <t xml:space="preserve">ドロップダウンリストから番号を選択してください（直接入力も可能です）。
日程が重複している場合、不正入力がある場合、D4のセルが赤くなります。
【入力チェック項目】
・第１～４希望で選択が重複していないか
・教科指導研修、教育課題研修（研修所での１日分）と日程が重複していないか
・191、192のセットを上段（第１、２希望）と下段（第３、４希望）に分けて希望していないか
</t>
        </r>
        <r>
          <rPr>
            <b/>
            <sz val="9"/>
            <color indexed="81"/>
            <rFont val="ＭＳ Ｐゴシック"/>
            <family val="3"/>
            <charset val="128"/>
          </rPr>
          <t xml:space="preserve">
＊D4のセルが赤い状態のまま、提出することはできません。</t>
        </r>
      </text>
    </comment>
    <comment ref="K21" authorId="1" shapeId="0" xr:uid="{00000000-0006-0000-0000-00000D000000}">
      <text>
        <r>
          <rPr>
            <b/>
            <sz val="9"/>
            <color indexed="81"/>
            <rFont val="MS P ゴシック"/>
            <family val="3"/>
            <charset val="128"/>
          </rPr>
          <t>兵庫県:</t>
        </r>
        <r>
          <rPr>
            <sz val="9"/>
            <color indexed="81"/>
            <rFont val="MS P ゴシック"/>
            <family val="3"/>
            <charset val="128"/>
          </rPr>
          <t xml:space="preserve">
J21セル
第1～2希望への入力と重複がないかチェック。
以下、J24・J27も同じ。</t>
        </r>
      </text>
    </comment>
    <comment ref="O21" authorId="1" shapeId="0" xr:uid="{00000000-0006-0000-0000-00000E000000}">
      <text>
        <r>
          <rPr>
            <b/>
            <sz val="9"/>
            <color indexed="81"/>
            <rFont val="MS P ゴシック"/>
            <family val="3"/>
            <charset val="128"/>
          </rPr>
          <t>兵庫県:</t>
        </r>
        <r>
          <rPr>
            <sz val="9"/>
            <color indexed="81"/>
            <rFont val="MS P ゴシック"/>
            <family val="3"/>
            <charset val="128"/>
          </rPr>
          <t xml:space="preserve">
第3～第4
希望の入力漏れチェック。</t>
        </r>
      </text>
    </comment>
    <comment ref="T21" authorId="1" shapeId="0" xr:uid="{00000000-0006-0000-0000-00000F000000}">
      <text>
        <r>
          <rPr>
            <b/>
            <sz val="9"/>
            <color indexed="81"/>
            <rFont val="MS P ゴシック"/>
            <family val="3"/>
            <charset val="128"/>
          </rPr>
          <t>兵庫県:</t>
        </r>
        <r>
          <rPr>
            <sz val="9"/>
            <color indexed="81"/>
            <rFont val="MS P ゴシック"/>
            <family val="3"/>
            <charset val="128"/>
          </rPr>
          <t xml:space="preserve">
171と261の同時選択チェック。
第1～第3希望内で重複があったらエラー。
R4年度は使用せず。</t>
        </r>
      </text>
    </comment>
    <comment ref="A24" authorId="1" shapeId="0" xr:uid="{00000000-0006-0000-0000-000010000000}">
      <text>
        <r>
          <rPr>
            <sz val="9"/>
            <color indexed="81"/>
            <rFont val="ＭＳ Ｐゴシック"/>
            <family val="3"/>
            <charset val="128"/>
          </rPr>
          <t xml:space="preserve">ドロップダウンリストから番号を選択してください（直接入力も可能です）。
日程が重複している場合、不正入力がある場合、D4のセルが赤くなります。
【入力チェック項目】
・第１～４希望で選択が重複していないか
・教科指導研修、教育課題研修（研修所での１日分）と日程が重複していないか
・191、192のセットを上段（第１、２希望）と下段（第３、４希望）に分けて希望していないか
</t>
        </r>
        <r>
          <rPr>
            <b/>
            <sz val="9"/>
            <color indexed="81"/>
            <rFont val="ＭＳ Ｐゴシック"/>
            <family val="3"/>
            <charset val="128"/>
          </rPr>
          <t xml:space="preserve">
＊D4のセルが赤い状態のまま、提出することはできません。</t>
        </r>
      </text>
    </comment>
    <comment ref="AF24" authorId="1" shapeId="0" xr:uid="{00000000-0006-0000-0000-000011000000}">
      <text>
        <r>
          <rPr>
            <b/>
            <sz val="9"/>
            <color indexed="81"/>
            <rFont val="MS P ゴシック"/>
            <family val="3"/>
            <charset val="128"/>
          </rPr>
          <t>兵庫県:</t>
        </r>
        <r>
          <rPr>
            <sz val="9"/>
            <color indexed="81"/>
            <rFont val="MS P ゴシック"/>
            <family val="3"/>
            <charset val="128"/>
          </rPr>
          <t xml:space="preserve">
大学等の講座数チェック。
第1～第3希望内で大学等の講座数が3、つまり研修所講座選択数が0だったらエラー。
第4～第6希望についても同じ。
R4年度は使用せず。</t>
        </r>
      </text>
    </comment>
    <comment ref="A27" authorId="1" shapeId="0" xr:uid="{00000000-0006-0000-0000-000012000000}">
      <text>
        <r>
          <rPr>
            <sz val="9"/>
            <color indexed="81"/>
            <rFont val="ＭＳ Ｐゴシック"/>
            <family val="3"/>
            <charset val="128"/>
          </rPr>
          <t xml:space="preserve">ドロップダウンリストから番号を選択してください（直接入力も可能です）。
日程が重複している場合、不正入力がある場合、D4のセルが赤くなります。
【入力チェック項目】
・第１～４希望で選択が重複していないか
・教科指導研修、教育課題研修（研修所での１日分）と日程が重複していないか
・191、192のセットを上段（第１、２希望）と下段（第３、４希望）に分けて希望していないか
</t>
        </r>
        <r>
          <rPr>
            <b/>
            <sz val="9"/>
            <color indexed="81"/>
            <rFont val="ＭＳ Ｐゴシック"/>
            <family val="3"/>
            <charset val="128"/>
          </rPr>
          <t xml:space="preserve">
＊D4のセルが赤い状態のまま、提出することはできません。</t>
        </r>
      </text>
    </comment>
    <comment ref="K31" authorId="1" shapeId="0" xr:uid="{00000000-0006-0000-0000-000013000000}">
      <text>
        <r>
          <rPr>
            <b/>
            <sz val="9"/>
            <color indexed="81"/>
            <rFont val="MS P ゴシック"/>
            <family val="3"/>
            <charset val="128"/>
          </rPr>
          <t>兵庫県:</t>
        </r>
        <r>
          <rPr>
            <sz val="9"/>
            <color indexed="81"/>
            <rFont val="MS P ゴシック"/>
            <family val="3"/>
            <charset val="128"/>
          </rPr>
          <t xml:space="preserve">
第3～第4希望の入力に、第1～第2希望との重複があればエラー。</t>
        </r>
      </text>
    </comment>
    <comment ref="L31" authorId="1" shapeId="0" xr:uid="{00000000-0006-0000-0000-000014000000}">
      <text>
        <r>
          <rPr>
            <b/>
            <sz val="9"/>
            <color indexed="81"/>
            <rFont val="MS P ゴシック"/>
            <family val="3"/>
            <charset val="128"/>
          </rPr>
          <t>兵庫県:</t>
        </r>
        <r>
          <rPr>
            <sz val="9"/>
            <color indexed="81"/>
            <rFont val="MS P ゴシック"/>
            <family val="3"/>
            <charset val="128"/>
          </rPr>
          <t xml:space="preserve">
第3～第4希望の中で入力に重複があればエラー。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2" authorId="0" shapeId="0" xr:uid="{00000000-0006-0000-0300-000001000000}">
      <text>
        <r>
          <rPr>
            <b/>
            <sz val="9"/>
            <color indexed="81"/>
            <rFont val="ＭＳ Ｐゴシック"/>
            <family val="3"/>
            <charset val="128"/>
          </rPr>
          <t>競輪太郎:</t>
        </r>
        <r>
          <rPr>
            <sz val="9"/>
            <color indexed="81"/>
            <rFont val="ＭＳ Ｐゴシック"/>
            <family val="3"/>
            <charset val="128"/>
          </rPr>
          <t xml:space="preserve">
A2:J16の範囲に
「大学等研修リスト」
と名前を付けた。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1" authorId="0" shapeId="0" xr:uid="{00000000-0006-0000-0400-000001000000}">
      <text>
        <r>
          <rPr>
            <b/>
            <sz val="9"/>
            <color indexed="81"/>
            <rFont val="ＭＳ Ｐゴシック"/>
            <family val="3"/>
            <charset val="128"/>
          </rPr>
          <t>競輪太郎:</t>
        </r>
        <r>
          <rPr>
            <sz val="9"/>
            <color indexed="81"/>
            <rFont val="ＭＳ Ｐゴシック"/>
            <family val="3"/>
            <charset val="128"/>
          </rPr>
          <t xml:space="preserve">
A1:A2のセル範囲には、
「Needs」
という名前をつけておる。
「様式１」のドロップダウンリストの元の値のソース。</t>
        </r>
      </text>
    </comment>
    <comment ref="B1" authorId="0" shapeId="0" xr:uid="{00000000-0006-0000-0400-000002000000}">
      <text>
        <r>
          <rPr>
            <b/>
            <sz val="9"/>
            <color indexed="81"/>
            <rFont val="ＭＳ Ｐゴシック"/>
            <family val="3"/>
            <charset val="128"/>
          </rPr>
          <t>競輪太郎:</t>
        </r>
        <r>
          <rPr>
            <sz val="9"/>
            <color indexed="81"/>
            <rFont val="ＭＳ Ｐゴシック"/>
            <family val="3"/>
            <charset val="128"/>
          </rPr>
          <t xml:space="preserve">
B列～F列のそれぞれの列には、
BigMonth
SmallMonth
NormalFebrary
LeapYearFebrary
という名前を付けて、「様式２」の日付入力ドロップダウンリストの元の値のソースにしておる。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O38" authorId="0" shapeId="0" xr:uid="{00000000-0006-0000-0600-000001000000}">
      <text>
        <r>
          <rPr>
            <b/>
            <sz val="9"/>
            <color indexed="81"/>
            <rFont val="ＭＳ Ｐゴシック"/>
            <family val="3"/>
            <charset val="128"/>
          </rPr>
          <t xml:space="preserve">兵庫県:
</t>
        </r>
        <r>
          <rPr>
            <sz val="9"/>
            <color indexed="81"/>
            <rFont val="ＭＳ Ｐゴシック"/>
            <family val="3"/>
            <charset val="128"/>
          </rPr>
          <t>あくまでも暫定的な日付。確定次第修正する必要あり。</t>
        </r>
      </text>
    </comment>
  </commentList>
</comments>
</file>

<file path=xl/sharedStrings.xml><?xml version="1.0" encoding="utf-8"?>
<sst xmlns="http://schemas.openxmlformats.org/spreadsheetml/2006/main" count="4846" uniqueCount="1641">
  <si>
    <t>）</t>
  </si>
  <si>
    <t>（</t>
  </si>
  <si>
    <t xml:space="preserve"> 実施予定日</t>
  </si>
  <si>
    <t>月</t>
  </si>
  <si>
    <t>月</t>
    <rPh sb="0" eb="1">
      <t>ガツ</t>
    </rPh>
    <phoneticPr fontId="4"/>
  </si>
  <si>
    <t>日</t>
  </si>
  <si>
    <t>日</t>
    <rPh sb="0" eb="1">
      <t>ニチ</t>
    </rPh>
    <phoneticPr fontId="4"/>
  </si>
  <si>
    <t>番号</t>
  </si>
  <si>
    <t>期　日</t>
  </si>
  <si>
    <t>実 施 場 所</t>
  </si>
  <si>
    <t>研 修 内 容</t>
  </si>
  <si>
    <t>県立教育研修所　現職教職員研修</t>
  </si>
  <si>
    <t>日</t>
    <rPh sb="0" eb="1">
      <t>ニチ</t>
    </rPh>
    <phoneticPr fontId="4"/>
  </si>
  <si>
    <t>（</t>
    <phoneticPr fontId="4"/>
  </si>
  <si>
    <t>）</t>
    <phoneticPr fontId="4"/>
  </si>
  <si>
    <t>武庫川女子大学</t>
    <rPh sb="0" eb="3">
      <t>ムコガワ</t>
    </rPh>
    <rPh sb="3" eb="5">
      <t>ジョシ</t>
    </rPh>
    <rPh sb="5" eb="7">
      <t>ダイガク</t>
    </rPh>
    <phoneticPr fontId="4"/>
  </si>
  <si>
    <t>神戸大学</t>
    <rPh sb="0" eb="2">
      <t>コウベ</t>
    </rPh>
    <rPh sb="2" eb="4">
      <t>ダイガク</t>
    </rPh>
    <phoneticPr fontId="4"/>
  </si>
  <si>
    <t>神戸女子大学</t>
    <rPh sb="0" eb="2">
      <t>コウベ</t>
    </rPh>
    <rPh sb="2" eb="4">
      <t>ジョシ</t>
    </rPh>
    <rPh sb="4" eb="6">
      <t>ダイガク</t>
    </rPh>
    <phoneticPr fontId="4"/>
  </si>
  <si>
    <t>姫路獨協大学</t>
    <rPh sb="0" eb="2">
      <t>ヒメジ</t>
    </rPh>
    <rPh sb="2" eb="4">
      <t>ドッキョウ</t>
    </rPh>
    <rPh sb="4" eb="6">
      <t>ダイガク</t>
    </rPh>
    <phoneticPr fontId="4"/>
  </si>
  <si>
    <t>県立教育研修所</t>
    <rPh sb="0" eb="2">
      <t>ケンリツ</t>
    </rPh>
    <rPh sb="2" eb="4">
      <t>キョウイク</t>
    </rPh>
    <rPh sb="4" eb="7">
      <t>ケンシュウショ</t>
    </rPh>
    <phoneticPr fontId="4"/>
  </si>
  <si>
    <t>「生徒指導と教育相談」</t>
  </si>
  <si>
    <t>「重篤な事案に対する組織対応」</t>
  </si>
  <si>
    <t>「生徒理解に基づく生徒指導のあり方」</t>
  </si>
  <si>
    <t>「様々な生徒指導案件と対応事例」</t>
  </si>
  <si>
    <t>自他の命を大切にする心を育む教育講座</t>
  </si>
  <si>
    <t>研修予定日</t>
    <rPh sb="0" eb="2">
      <t>ケンシュウ</t>
    </rPh>
    <phoneticPr fontId="4"/>
  </si>
  <si>
    <t>(3)　教育課題研修（４日間）</t>
    <rPh sb="4" eb="6">
      <t>キョウイク</t>
    </rPh>
    <rPh sb="6" eb="8">
      <t>カダイ</t>
    </rPh>
    <rPh sb="8" eb="10">
      <t>ケンシュウ</t>
    </rPh>
    <phoneticPr fontId="4"/>
  </si>
  <si>
    <t>神戸親和女子大学</t>
    <rPh sb="0" eb="2">
      <t>コウベ</t>
    </rPh>
    <rPh sb="2" eb="4">
      <t>シンワ</t>
    </rPh>
    <rPh sb="4" eb="6">
      <t>ジョシ</t>
    </rPh>
    <rPh sb="6" eb="8">
      <t>ダイガク</t>
    </rPh>
    <phoneticPr fontId="4"/>
  </si>
  <si>
    <t>関西学院大学</t>
    <rPh sb="0" eb="2">
      <t>カンセイ</t>
    </rPh>
    <rPh sb="2" eb="4">
      <t>ガクイン</t>
    </rPh>
    <rPh sb="4" eb="6">
      <t>ダイガク</t>
    </rPh>
    <phoneticPr fontId="4"/>
  </si>
  <si>
    <t>兵庫教育大学</t>
    <rPh sb="0" eb="2">
      <t>ヒョウゴ</t>
    </rPh>
    <rPh sb="2" eb="4">
      <t>キョウイク</t>
    </rPh>
    <rPh sb="4" eb="6">
      <t>ダイガク</t>
    </rPh>
    <phoneticPr fontId="4"/>
  </si>
  <si>
    <t>県立神出学園</t>
    <rPh sb="0" eb="2">
      <t>ケンリツ</t>
    </rPh>
    <rPh sb="2" eb="4">
      <t>カンデ</t>
    </rPh>
    <rPh sb="4" eb="6">
      <t>ガクエン</t>
    </rPh>
    <phoneticPr fontId="4"/>
  </si>
  <si>
    <t>JICA関西</t>
    <rPh sb="4" eb="6">
      <t>カンサイ</t>
    </rPh>
    <phoneticPr fontId="4"/>
  </si>
  <si>
    <t>月</t>
    <rPh sb="0" eb="1">
      <t>ツキ</t>
    </rPh>
    <phoneticPr fontId="4"/>
  </si>
  <si>
    <t>日</t>
    <rPh sb="0" eb="1">
      <t>ヒ</t>
    </rPh>
    <phoneticPr fontId="4"/>
  </si>
  <si>
    <t>グローバル教育</t>
    <rPh sb="5" eb="7">
      <t>キョウイク</t>
    </rPh>
    <phoneticPr fontId="4"/>
  </si>
  <si>
    <t>「学校現場とスクールカウンセリング」</t>
    <rPh sb="1" eb="3">
      <t>ガッコウ</t>
    </rPh>
    <rPh sb="3" eb="5">
      <t>ゲンバ</t>
    </rPh>
    <phoneticPr fontId="4"/>
  </si>
  <si>
    <t>「児童・思春期の心のトラブル」</t>
    <rPh sb="1" eb="3">
      <t>ジドウ</t>
    </rPh>
    <rPh sb="4" eb="7">
      <t>シシュンキ</t>
    </rPh>
    <rPh sb="8" eb="9">
      <t>ココロ</t>
    </rPh>
    <phoneticPr fontId="4"/>
  </si>
  <si>
    <t>「教師としての生徒や保護者に対する関わりの在り方」</t>
    <rPh sb="1" eb="3">
      <t>キョウシ</t>
    </rPh>
    <rPh sb="7" eb="9">
      <t>セイト</t>
    </rPh>
    <rPh sb="10" eb="13">
      <t>ホゴシャ</t>
    </rPh>
    <rPh sb="14" eb="15">
      <t>タイ</t>
    </rPh>
    <rPh sb="17" eb="18">
      <t>カカ</t>
    </rPh>
    <rPh sb="21" eb="22">
      <t>ア</t>
    </rPh>
    <rPh sb="23" eb="24">
      <t>カタ</t>
    </rPh>
    <phoneticPr fontId="4"/>
  </si>
  <si>
    <t>「思春期の子どもの心をどう理解するか？―スクールカウンセラーの立場から―</t>
    <rPh sb="1" eb="4">
      <t>シシュンキ</t>
    </rPh>
    <rPh sb="5" eb="6">
      <t>コ</t>
    </rPh>
    <rPh sb="9" eb="10">
      <t>ココロ</t>
    </rPh>
    <rPh sb="13" eb="15">
      <t>リカイ</t>
    </rPh>
    <rPh sb="31" eb="33">
      <t>タチバ</t>
    </rPh>
    <phoneticPr fontId="4"/>
  </si>
  <si>
    <t>カウンセリング・教育相談</t>
    <rPh sb="8" eb="10">
      <t>キョウイク</t>
    </rPh>
    <rPh sb="10" eb="12">
      <t>ソウダン</t>
    </rPh>
    <phoneticPr fontId="4"/>
  </si>
  <si>
    <t>(高)と区別支援教育の視点を活かした生徒指導講座</t>
    <rPh sb="1" eb="2">
      <t>コウ</t>
    </rPh>
    <rPh sb="4" eb="6">
      <t>クベツ</t>
    </rPh>
    <rPh sb="6" eb="8">
      <t>シエン</t>
    </rPh>
    <rPh sb="8" eb="10">
      <t>キョウイク</t>
    </rPh>
    <rPh sb="11" eb="13">
      <t>シテン</t>
    </rPh>
    <rPh sb="14" eb="15">
      <t>イ</t>
    </rPh>
    <rPh sb="18" eb="20">
      <t>セイト</t>
    </rPh>
    <rPh sb="20" eb="22">
      <t>シドウ</t>
    </rPh>
    <rPh sb="22" eb="24">
      <t>コウザ</t>
    </rPh>
    <phoneticPr fontId="4"/>
  </si>
  <si>
    <t>不登校問題への対応講座</t>
    <phoneticPr fontId="4"/>
  </si>
  <si>
    <t>いじめ問題への対応講座</t>
    <phoneticPr fontId="4"/>
  </si>
  <si>
    <t>(中高)学校と家庭の連携・協力を充実させる教育講座</t>
    <phoneticPr fontId="4"/>
  </si>
  <si>
    <t>児童生徒の心の危機対応講座</t>
    <phoneticPr fontId="4"/>
  </si>
  <si>
    <t>人権教育講座</t>
    <phoneticPr fontId="4"/>
  </si>
  <si>
    <t>震災に学ぶ防災教育講座</t>
    <phoneticPr fontId="4"/>
  </si>
  <si>
    <t>(高)キャリア教育推進講座</t>
    <phoneticPr fontId="4"/>
  </si>
  <si>
    <t>教育経営講座Ⅰ</t>
    <phoneticPr fontId="4"/>
  </si>
  <si>
    <t>教育経営講座Ⅱ</t>
    <phoneticPr fontId="4"/>
  </si>
  <si>
    <t>学校ウェブサイト充実講座</t>
    <phoneticPr fontId="4"/>
  </si>
  <si>
    <t>ネットワーク管理者養成講座</t>
    <phoneticPr fontId="4"/>
  </si>
  <si>
    <t>校内の情報管理と児童生徒の情報モラル育成講座</t>
    <phoneticPr fontId="4"/>
  </si>
  <si>
    <t>「政治的教養を育む教育」実践講座</t>
    <phoneticPr fontId="4"/>
  </si>
  <si>
    <t>所属
コード</t>
    <rPh sb="0" eb="2">
      <t>ショゾク</t>
    </rPh>
    <phoneticPr fontId="10"/>
  </si>
  <si>
    <t>学校名（　）表示あり</t>
    <rPh sb="0" eb="3">
      <t>ガッコウメイ</t>
    </rPh>
    <rPh sb="6" eb="8">
      <t>ヒョウジ</t>
    </rPh>
    <phoneticPr fontId="10"/>
  </si>
  <si>
    <t>所管
コード</t>
    <phoneticPr fontId="14"/>
  </si>
  <si>
    <t>所管
略称</t>
    <rPh sb="3" eb="5">
      <t>リャクショウ</t>
    </rPh>
    <phoneticPr fontId="10"/>
  </si>
  <si>
    <t>教委
コード</t>
    <phoneticPr fontId="14"/>
  </si>
  <si>
    <t>教委
略称</t>
    <phoneticPr fontId="14"/>
  </si>
  <si>
    <t>電話番号</t>
  </si>
  <si>
    <t>FAX番号</t>
  </si>
  <si>
    <t>校区分
コード</t>
    <phoneticPr fontId="14"/>
  </si>
  <si>
    <t>校区分
略称</t>
    <phoneticPr fontId="14"/>
  </si>
  <si>
    <t>高校教育課番号</t>
    <rPh sb="0" eb="2">
      <t>コウコウ</t>
    </rPh>
    <rPh sb="2" eb="5">
      <t>キョウイクカ</t>
    </rPh>
    <rPh sb="5" eb="7">
      <t>バンゴウ</t>
    </rPh>
    <phoneticPr fontId="14"/>
  </si>
  <si>
    <t>整列番号</t>
    <rPh sb="0" eb="2">
      <t>セイレツ</t>
    </rPh>
    <rPh sb="2" eb="4">
      <t>バンゴウ</t>
    </rPh>
    <phoneticPr fontId="14"/>
  </si>
  <si>
    <t>課程</t>
    <rPh sb="0" eb="2">
      <t>カテイ</t>
    </rPh>
    <phoneticPr fontId="14"/>
  </si>
  <si>
    <t>本・分校</t>
    <rPh sb="0" eb="1">
      <t>ホン</t>
    </rPh>
    <rPh sb="2" eb="4">
      <t>ブンコウ</t>
    </rPh>
    <rPh sb="3" eb="4">
      <t>コウ</t>
    </rPh>
    <phoneticPr fontId="14"/>
  </si>
  <si>
    <t>地区
事務所</t>
    <rPh sb="0" eb="2">
      <t>チク</t>
    </rPh>
    <rPh sb="3" eb="6">
      <t>ジムショ</t>
    </rPh>
    <phoneticPr fontId="14"/>
  </si>
  <si>
    <t>地区番号
事務所</t>
    <rPh sb="0" eb="2">
      <t>チク</t>
    </rPh>
    <rPh sb="2" eb="4">
      <t>バンゴウ</t>
    </rPh>
    <rPh sb="5" eb="8">
      <t>ジムショ</t>
    </rPh>
    <phoneticPr fontId="14"/>
  </si>
  <si>
    <t>地区
高校</t>
    <rPh sb="0" eb="2">
      <t>チク</t>
    </rPh>
    <rPh sb="3" eb="5">
      <t>コウコウ</t>
    </rPh>
    <phoneticPr fontId="14"/>
  </si>
  <si>
    <t>地区番号
高校</t>
    <rPh sb="0" eb="2">
      <t>チク</t>
    </rPh>
    <rPh sb="2" eb="4">
      <t>バンゴウ</t>
    </rPh>
    <rPh sb="5" eb="7">
      <t>コウコウ</t>
    </rPh>
    <phoneticPr fontId="14"/>
  </si>
  <si>
    <t>兵庫県立東灘高等学校</t>
  </si>
  <si>
    <t>県</t>
  </si>
  <si>
    <t>078-452-9600</t>
  </si>
  <si>
    <t>078-452-9601</t>
  </si>
  <si>
    <t>高</t>
  </si>
  <si>
    <t>全日制</t>
    <rPh sb="0" eb="3">
      <t>ゼンニチセイ</t>
    </rPh>
    <phoneticPr fontId="14"/>
  </si>
  <si>
    <t>本校</t>
    <rPh sb="0" eb="2">
      <t>ホンコウ</t>
    </rPh>
    <phoneticPr fontId="14"/>
  </si>
  <si>
    <t>神戸</t>
    <rPh sb="0" eb="2">
      <t>コウベ</t>
    </rPh>
    <phoneticPr fontId="15"/>
  </si>
  <si>
    <t>兵庫県立御影高等学校</t>
  </si>
  <si>
    <t>078-841-1501</t>
  </si>
  <si>
    <t>078-841-1503</t>
  </si>
  <si>
    <t>兵庫県立神戸高等学校</t>
  </si>
  <si>
    <t>078-861-0434</t>
  </si>
  <si>
    <t>078-861-0436</t>
  </si>
  <si>
    <t>兵庫県立夢野台高等学校</t>
  </si>
  <si>
    <t>078-691-1546</t>
  </si>
  <si>
    <t>078-691-1548</t>
  </si>
  <si>
    <t>兵庫県立兵庫高等学校</t>
  </si>
  <si>
    <t>078-691-1135</t>
  </si>
  <si>
    <t>078-691-1136</t>
  </si>
  <si>
    <t>兵庫県立神戸鈴蘭台高等学校</t>
  </si>
  <si>
    <t>078-591-1331</t>
  </si>
  <si>
    <t>078-591-1332</t>
  </si>
  <si>
    <t>兵庫県立神戸北高等学校</t>
  </si>
  <si>
    <t>078-981-0131</t>
  </si>
  <si>
    <t>078-981-0132</t>
  </si>
  <si>
    <t>兵庫県立神戸甲北高等学校</t>
  </si>
  <si>
    <t>078-593-7291</t>
  </si>
  <si>
    <t>078-593-7293</t>
  </si>
  <si>
    <t>兵庫県立長田高等学校</t>
  </si>
  <si>
    <t>078-621-4101</t>
  </si>
  <si>
    <t>078-621-4102</t>
  </si>
  <si>
    <t>兵庫県立須磨東高等学校</t>
  </si>
  <si>
    <t>078-793-1616</t>
  </si>
  <si>
    <t>078-793-1617</t>
  </si>
  <si>
    <t>兵庫県立北須磨高等学校</t>
  </si>
  <si>
    <t>078-792-7661</t>
  </si>
  <si>
    <t>078-792-7662</t>
  </si>
  <si>
    <t>兵庫県立須磨友が丘高等学校</t>
  </si>
  <si>
    <t>078-791-7881</t>
  </si>
  <si>
    <t>078-791-7882</t>
  </si>
  <si>
    <t>兵庫県立星陵高等学校</t>
  </si>
  <si>
    <t>078-707-6565</t>
  </si>
  <si>
    <t>078-707-6589</t>
  </si>
  <si>
    <t>兵庫県立舞子高等学校</t>
  </si>
  <si>
    <t>078-783-5151</t>
  </si>
  <si>
    <t>078-783-5152</t>
  </si>
  <si>
    <t>兵庫県立伊川谷北高等学校</t>
  </si>
  <si>
    <t>078-792-6902</t>
  </si>
  <si>
    <t>078-792-6903</t>
  </si>
  <si>
    <t>兵庫県立伊川谷高等学校</t>
  </si>
  <si>
    <t>078-974-5630</t>
  </si>
  <si>
    <t>078-974-5631</t>
  </si>
  <si>
    <t>兵庫県立神戸高塚高等学校</t>
  </si>
  <si>
    <t>078-992-7000</t>
  </si>
  <si>
    <t>078-992-7002</t>
  </si>
  <si>
    <t>兵庫県立尼崎小田高等学校</t>
  </si>
  <si>
    <t>06-6488-5335</t>
  </si>
  <si>
    <t>06-6488-5337</t>
  </si>
  <si>
    <t>阪神</t>
    <rPh sb="0" eb="2">
      <t>ハンシン</t>
    </rPh>
    <phoneticPr fontId="15"/>
  </si>
  <si>
    <t>兵庫県立尼崎稲園高等学校</t>
  </si>
  <si>
    <t>06-6422-0271</t>
  </si>
  <si>
    <t>06-6422-0272</t>
  </si>
  <si>
    <t>兵庫県立尼崎高等学校</t>
  </si>
  <si>
    <t>06-6401-0643</t>
  </si>
  <si>
    <t>06-6401-0645</t>
  </si>
  <si>
    <t>兵庫県立尼崎北高等学校</t>
  </si>
  <si>
    <t>06-6421-0132</t>
  </si>
  <si>
    <t>06-6421-0154</t>
  </si>
  <si>
    <t>兵庫県立尼崎西高等学校</t>
  </si>
  <si>
    <t>06-6417-5021</t>
  </si>
  <si>
    <t>06-6417-5023</t>
  </si>
  <si>
    <t>兵庫県立伊丹高等学校</t>
  </si>
  <si>
    <t>072-782-2065</t>
  </si>
  <si>
    <t>072-782-3349</t>
  </si>
  <si>
    <t>兵庫県立伊丹北高等学校</t>
  </si>
  <si>
    <t>072-779-4651</t>
  </si>
  <si>
    <t>072-779-4659</t>
  </si>
  <si>
    <t>兵庫県立伊丹西高等学校</t>
  </si>
  <si>
    <t>072-777-3711</t>
  </si>
  <si>
    <t>072-777-3712</t>
  </si>
  <si>
    <t>兵庫県立川西緑台高等学校</t>
  </si>
  <si>
    <t>072-793-0361</t>
  </si>
  <si>
    <t>072-793-0520</t>
  </si>
  <si>
    <t>兵庫県立川西明峰高等学校</t>
  </si>
  <si>
    <t>072-757-8826</t>
  </si>
  <si>
    <t>072-757-8827</t>
  </si>
  <si>
    <t>兵庫県立川西北陵高等学校</t>
  </si>
  <si>
    <t>072-794-7411</t>
  </si>
  <si>
    <t>072-794-7412</t>
  </si>
  <si>
    <t>兵庫県立猪名川高等学校</t>
  </si>
  <si>
    <t>072-766-0101</t>
  </si>
  <si>
    <t>072-766-0103</t>
  </si>
  <si>
    <t>兵庫県立西宮高等学校</t>
  </si>
  <si>
    <t>0798-52-0185</t>
  </si>
  <si>
    <t>0798-52-0187</t>
  </si>
  <si>
    <t>兵庫県立鳴尾高等学校</t>
  </si>
  <si>
    <t>0798-47-1324</t>
  </si>
  <si>
    <t>0798-47-1326</t>
  </si>
  <si>
    <t>兵庫県立西宮北高等学校</t>
  </si>
  <si>
    <t>0798-71-1301</t>
  </si>
  <si>
    <t>0798-71-1302</t>
  </si>
  <si>
    <t>兵庫県立西宮甲山高等学校</t>
  </si>
  <si>
    <t>0798-74-2460</t>
  </si>
  <si>
    <t>0798-74-2461</t>
  </si>
  <si>
    <t>兵庫県立西宮南高等学校</t>
  </si>
  <si>
    <t>0798-45-2043</t>
  </si>
  <si>
    <t>0798-45-2056</t>
  </si>
  <si>
    <t>兵庫県立西宮今津高等学校</t>
  </si>
  <si>
    <t>0798-45-1941</t>
  </si>
  <si>
    <t>0798-45-1942</t>
  </si>
  <si>
    <t>兵庫県立宝塚高等学校</t>
  </si>
  <si>
    <t>0797-71-0345</t>
  </si>
  <si>
    <t>0797-71-0347</t>
  </si>
  <si>
    <t>兵庫県立宝塚東高等学校</t>
  </si>
  <si>
    <t>0797-89-3751</t>
  </si>
  <si>
    <t>0797-89-3753</t>
  </si>
  <si>
    <t>兵庫県立宝塚北高等学校</t>
  </si>
  <si>
    <t>0797-86-3291</t>
  </si>
  <si>
    <t>0797-86-3292</t>
  </si>
  <si>
    <t>兵庫県立宝塚西高等学校</t>
  </si>
  <si>
    <t>0797-73-4035</t>
  </si>
  <si>
    <t>0797-73-6298</t>
  </si>
  <si>
    <t>兵庫県立芦屋高等学校</t>
  </si>
  <si>
    <t>0797-32-2325</t>
  </si>
  <si>
    <t>0797-32-2327</t>
  </si>
  <si>
    <t>兵庫県立国際高等学校</t>
  </si>
  <si>
    <t>0797-35-5931</t>
  </si>
  <si>
    <t>0797-35-5932</t>
  </si>
  <si>
    <t>兵庫県立北摂三田高等学校</t>
  </si>
  <si>
    <t>079-563-6711</t>
  </si>
  <si>
    <t>079-563-6712</t>
  </si>
  <si>
    <t>丹有</t>
    <rPh sb="0" eb="2">
      <t>タンユウ</t>
    </rPh>
    <phoneticPr fontId="15"/>
  </si>
  <si>
    <t>兵庫県立三田西陵高等学校</t>
  </si>
  <si>
    <t>079-565-5287</t>
  </si>
  <si>
    <t>079-565-5289</t>
  </si>
  <si>
    <t>兵庫県立三田祥雲館高等学校</t>
  </si>
  <si>
    <t>079-560-6080</t>
  </si>
  <si>
    <t>079-564-6811</t>
  </si>
  <si>
    <t>兵庫県立柏原高等学校</t>
  </si>
  <si>
    <t>0795-72-1166</t>
  </si>
  <si>
    <t>0795-72-1168</t>
  </si>
  <si>
    <t>丹波</t>
    <rPh sb="0" eb="2">
      <t>タンバ</t>
    </rPh>
    <phoneticPr fontId="15"/>
  </si>
  <si>
    <t>兵庫県立氷上西高等学校</t>
  </si>
  <si>
    <t>0795-87-0146</t>
  </si>
  <si>
    <t>0795-87-1553</t>
  </si>
  <si>
    <t>兵庫県立篠山鳳鳴高等学校</t>
  </si>
  <si>
    <t>079-552-0047</t>
  </si>
  <si>
    <t>079-552-0653</t>
  </si>
  <si>
    <t>兵庫県立明石高等学校</t>
  </si>
  <si>
    <t>078-911-4376</t>
  </si>
  <si>
    <t>078-911-4377</t>
  </si>
  <si>
    <t>播磨東</t>
    <rPh sb="0" eb="2">
      <t>ハリマ</t>
    </rPh>
    <rPh sb="2" eb="3">
      <t>ヒガシ</t>
    </rPh>
    <phoneticPr fontId="15"/>
  </si>
  <si>
    <t>東播</t>
    <phoneticPr fontId="15"/>
  </si>
  <si>
    <t>兵庫県立明石南高等学校</t>
  </si>
  <si>
    <t>078-923-3617</t>
  </si>
  <si>
    <t>078-923-3618</t>
  </si>
  <si>
    <t>兵庫県立明石北高等学校</t>
  </si>
  <si>
    <t>078-936-9100</t>
  </si>
  <si>
    <t>078-936-9101</t>
  </si>
  <si>
    <t>兵庫県立明石城西高等学校</t>
  </si>
  <si>
    <t>078-936-8495</t>
  </si>
  <si>
    <t>078-936-8476</t>
  </si>
  <si>
    <t>兵庫県立明石清水高等学校</t>
  </si>
  <si>
    <t>078-947-1182</t>
  </si>
  <si>
    <t>078-947-1183</t>
  </si>
  <si>
    <t>兵庫県立明石西高等学校</t>
  </si>
  <si>
    <t>078-943-3350</t>
  </si>
  <si>
    <t>078-943-3351</t>
  </si>
  <si>
    <t>兵庫県立加古川北高等学校</t>
  </si>
  <si>
    <t>079-426-6511</t>
  </si>
  <si>
    <t>079-426-7429</t>
  </si>
  <si>
    <t>兵庫県立加古川東高等学校</t>
  </si>
  <si>
    <t>079-424-2726</t>
  </si>
  <si>
    <t>079-424-5777</t>
  </si>
  <si>
    <t>兵庫県立加古川西高等学校</t>
  </si>
  <si>
    <t>079-424-2400</t>
  </si>
  <si>
    <t>079-424-5719</t>
  </si>
  <si>
    <t>兵庫県立加古川南高等学校</t>
  </si>
  <si>
    <t>079-421-2373</t>
  </si>
  <si>
    <t>079-421-2376</t>
  </si>
  <si>
    <t>兵庫県立高砂高等学校</t>
  </si>
  <si>
    <t>079-442-2371</t>
  </si>
  <si>
    <t>079-442-2373</t>
  </si>
  <si>
    <t>兵庫県立高砂南高等学校</t>
  </si>
  <si>
    <t>079-443-5900</t>
  </si>
  <si>
    <t>079-443-5901</t>
  </si>
  <si>
    <t>兵庫県立松陽高等学校</t>
  </si>
  <si>
    <t>079-447-4021</t>
  </si>
  <si>
    <t>079-447-4023</t>
  </si>
  <si>
    <t>兵庫県立東播磨高等学校</t>
  </si>
  <si>
    <t>079-492-3111</t>
  </si>
  <si>
    <t>079-492-3139</t>
  </si>
  <si>
    <t>兵庫県立播磨南高等学校</t>
  </si>
  <si>
    <t>078-944-1157</t>
  </si>
  <si>
    <t>078-944-1158</t>
  </si>
  <si>
    <t>兵庫県立西脇高等学校</t>
  </si>
  <si>
    <t>0795-22-3566</t>
  </si>
  <si>
    <t>0795-22-3567</t>
  </si>
  <si>
    <t>兵庫県立三木東高等学校</t>
  </si>
  <si>
    <t>0794-85-8000</t>
  </si>
  <si>
    <t>0794-85-8001</t>
  </si>
  <si>
    <t>兵庫県立三木高等学校</t>
  </si>
  <si>
    <t>0794-82-5001</t>
  </si>
  <si>
    <t>0794-82-5002</t>
  </si>
  <si>
    <t>兵庫県立三木北高等学校</t>
  </si>
  <si>
    <t>0794-85-6781</t>
  </si>
  <si>
    <t>0794-85-6985</t>
  </si>
  <si>
    <t>兵庫県立小野高等学校</t>
  </si>
  <si>
    <t>0794-63-2007</t>
  </si>
  <si>
    <t>0794-63-2008</t>
  </si>
  <si>
    <t>兵庫県立吉川高等学校</t>
  </si>
  <si>
    <t>0794-73-0068</t>
  </si>
  <si>
    <t>0794-73-0167</t>
  </si>
  <si>
    <t>兵庫県立社高等学校</t>
  </si>
  <si>
    <t>0795-42-2055</t>
  </si>
  <si>
    <t>0795-42-2056</t>
  </si>
  <si>
    <t>兵庫県立多可高等学校</t>
  </si>
  <si>
    <t>0795-32-3214</t>
  </si>
  <si>
    <t>0795-32-3375</t>
  </si>
  <si>
    <t>兵庫県立北条高等学校</t>
  </si>
  <si>
    <t>0790-48-2311</t>
  </si>
  <si>
    <t>0790-48-2312</t>
  </si>
  <si>
    <t>兵庫県立姫路別所高等学校</t>
  </si>
  <si>
    <t>079-253-0755</t>
  </si>
  <si>
    <t>079-253-0726</t>
  </si>
  <si>
    <t>播磨西</t>
    <rPh sb="0" eb="2">
      <t>ハリマ</t>
    </rPh>
    <rPh sb="2" eb="3">
      <t>ニシ</t>
    </rPh>
    <phoneticPr fontId="15"/>
  </si>
  <si>
    <t>西播</t>
    <phoneticPr fontId="15"/>
  </si>
  <si>
    <t>兵庫県立姫路東高等学校</t>
  </si>
  <si>
    <t>079-285-1166</t>
  </si>
  <si>
    <t>079-285-1167</t>
  </si>
  <si>
    <t>兵庫県立姫路西高等学校</t>
  </si>
  <si>
    <t>079-281-6621</t>
  </si>
  <si>
    <t>079-281-6623</t>
  </si>
  <si>
    <t>兵庫県立姫路飾西高等学校</t>
  </si>
  <si>
    <t>079-266-5355</t>
  </si>
  <si>
    <t>079-266-5354</t>
  </si>
  <si>
    <t>兵庫県立姫路南高等学校</t>
  </si>
  <si>
    <t>079-236-1835</t>
  </si>
  <si>
    <t>079-236-3186</t>
  </si>
  <si>
    <t>兵庫県立網干高等学校</t>
  </si>
  <si>
    <t>079-274-2012</t>
  </si>
  <si>
    <t>079-274-2015</t>
  </si>
  <si>
    <t>兵庫県立家島高等学校</t>
  </si>
  <si>
    <t>079-325-0165</t>
  </si>
  <si>
    <t>079-325-1188</t>
  </si>
  <si>
    <t>兵庫県立相生高等学校</t>
  </si>
  <si>
    <t>0791-23-0800</t>
  </si>
  <si>
    <t>0791-23-0801</t>
  </si>
  <si>
    <t>兵庫県立龍野高等学校</t>
  </si>
  <si>
    <t>0791-62-0886</t>
  </si>
  <si>
    <t>0791-62-0493</t>
  </si>
  <si>
    <t>兵庫県立太子高等学校</t>
  </si>
  <si>
    <t>079-277-0123</t>
  </si>
  <si>
    <t>079-277-0124</t>
  </si>
  <si>
    <t>兵庫県立赤穂高等学校</t>
  </si>
  <si>
    <t>0791-43-2151</t>
  </si>
  <si>
    <t>0791-43-2153</t>
  </si>
  <si>
    <t>兵庫県立福崎高等学校</t>
  </si>
  <si>
    <t>0790-22-1200</t>
  </si>
  <si>
    <t>0790-22-1201</t>
  </si>
  <si>
    <t>兵庫県立香寺高等学校</t>
  </si>
  <si>
    <t>079-232-0048</t>
  </si>
  <si>
    <t>079-265-2070</t>
  </si>
  <si>
    <t>兵庫県立神崎高等学校</t>
  </si>
  <si>
    <t>0790-32-0209</t>
  </si>
  <si>
    <t>0790-32-0349</t>
  </si>
  <si>
    <t>兵庫県立夢前高等学校</t>
  </si>
  <si>
    <t>079-336-0039</t>
  </si>
  <si>
    <t>079-336-0585</t>
  </si>
  <si>
    <t>兵庫県立伊和高等学校</t>
  </si>
  <si>
    <t>0790-72-0240</t>
  </si>
  <si>
    <t>0790-72-0241</t>
  </si>
  <si>
    <t>兵庫県立千種高等学校</t>
  </si>
  <si>
    <t>0790-76-2033</t>
  </si>
  <si>
    <t>0790-76-2233</t>
  </si>
  <si>
    <t>兵庫県立豊岡高等学校</t>
  </si>
  <si>
    <t>0796-22-2111</t>
  </si>
  <si>
    <t>0796-22-1107</t>
  </si>
  <si>
    <t>但馬</t>
    <rPh sb="0" eb="2">
      <t>タジマ</t>
    </rPh>
    <phoneticPr fontId="15"/>
  </si>
  <si>
    <t>兵庫県立出石高等学校</t>
  </si>
  <si>
    <t>0796-52-3131</t>
  </si>
  <si>
    <t>0796-52-3133</t>
  </si>
  <si>
    <t>兵庫県立浜坂高等学校</t>
  </si>
  <si>
    <t>0796-82-3174</t>
  </si>
  <si>
    <t>0796-82-3175</t>
  </si>
  <si>
    <t>兵庫県立村岡高等学校</t>
  </si>
  <si>
    <t>0796-94-0201</t>
  </si>
  <si>
    <t>0796-94-0203</t>
  </si>
  <si>
    <t>兵庫県立八鹿高等学校</t>
  </si>
  <si>
    <t>079-662-2176</t>
  </si>
  <si>
    <t>079-662-2178</t>
  </si>
  <si>
    <t>兵庫県立生野高等学校</t>
  </si>
  <si>
    <t>079-679-3123</t>
  </si>
  <si>
    <t>079-679-3134</t>
  </si>
  <si>
    <t>兵庫県立洲本高等学校</t>
  </si>
  <si>
    <t>0799-22-1550</t>
  </si>
  <si>
    <t>0799-22-3494</t>
  </si>
  <si>
    <t>淡路</t>
    <rPh sb="0" eb="2">
      <t>アワジ</t>
    </rPh>
    <phoneticPr fontId="15"/>
  </si>
  <si>
    <t>兵庫県立津名高等学校</t>
  </si>
  <si>
    <t>0799-62-0071</t>
  </si>
  <si>
    <t>0799-62-0545</t>
  </si>
  <si>
    <t>兵庫県立淡路三原高等学校</t>
  </si>
  <si>
    <t>0799-42-0048</t>
  </si>
  <si>
    <t>0799-42-0313</t>
  </si>
  <si>
    <t>兵庫県立有馬高等学校</t>
  </si>
  <si>
    <t>079-563-2881</t>
  </si>
  <si>
    <t>079-563-2882</t>
  </si>
  <si>
    <t>兵庫県立氷上高等学校</t>
  </si>
  <si>
    <t>0795-74-0104</t>
  </si>
  <si>
    <t>0795-74-0146</t>
  </si>
  <si>
    <t>兵庫県立篠山東雲高等学校</t>
  </si>
  <si>
    <t>079-557-0039</t>
  </si>
  <si>
    <t>079-557-1888</t>
  </si>
  <si>
    <t>兵庫県立農業高等学校</t>
  </si>
  <si>
    <t>079-424-3341</t>
  </si>
  <si>
    <t>079-424-2995</t>
  </si>
  <si>
    <t>兵庫県立播磨農業高等学校</t>
  </si>
  <si>
    <t>0790-42-1050</t>
  </si>
  <si>
    <t>0790-42-1052</t>
  </si>
  <si>
    <t>兵庫県立上郡高等学校</t>
  </si>
  <si>
    <t>0791-52-0069</t>
  </si>
  <si>
    <t>0791-52-0071</t>
  </si>
  <si>
    <t>兵庫県立佐用高等学校</t>
  </si>
  <si>
    <t>0790-82-2434</t>
  </si>
  <si>
    <t>0790-82-2719</t>
  </si>
  <si>
    <t>兵庫県立日高高等学校</t>
  </si>
  <si>
    <t>0796-42-1133</t>
  </si>
  <si>
    <t>0796-42-1648</t>
  </si>
  <si>
    <t>兵庫県立但馬農業高等学校</t>
  </si>
  <si>
    <t>079-662-6107</t>
  </si>
  <si>
    <t>079-662-6108</t>
  </si>
  <si>
    <t>兵庫県立淡路高等学校</t>
  </si>
  <si>
    <t>0799-82-1137</t>
  </si>
  <si>
    <t>0799-82-0275</t>
  </si>
  <si>
    <t>兵庫県立山崎高等学校</t>
  </si>
  <si>
    <t>0790-62-1730</t>
  </si>
  <si>
    <t>0790-62-5849</t>
  </si>
  <si>
    <t>兵庫県立香住高等学校</t>
  </si>
  <si>
    <t>0796-36-1181</t>
  </si>
  <si>
    <t>0796-36-1182</t>
  </si>
  <si>
    <t>兵庫県立兵庫工業高等学校</t>
  </si>
  <si>
    <t>078-671-1431</t>
  </si>
  <si>
    <t>078-671-1435</t>
  </si>
  <si>
    <t>兵庫県立尼崎工業高等学校</t>
  </si>
  <si>
    <t>06-6481-4841</t>
  </si>
  <si>
    <t>06-6481-4843</t>
  </si>
  <si>
    <t>兵庫県立武庫荘総合高等学校</t>
  </si>
  <si>
    <t>06-6431-5520</t>
  </si>
  <si>
    <t>06-6431-1858</t>
  </si>
  <si>
    <t>兵庫県立篠山産業高等学校</t>
  </si>
  <si>
    <t>079-552-1194</t>
  </si>
  <si>
    <t>079-552-1196</t>
  </si>
  <si>
    <t>兵庫県立東播工業高等学校</t>
  </si>
  <si>
    <t>079-432-6861</t>
  </si>
  <si>
    <t>079-432-6862</t>
  </si>
  <si>
    <t>兵庫県立西脇工業高等学校</t>
  </si>
  <si>
    <t>0795-22-5506</t>
  </si>
  <si>
    <t>0795-22-5507</t>
  </si>
  <si>
    <t>兵庫県立小野工業高等学校</t>
  </si>
  <si>
    <t>0794-63-1941</t>
  </si>
  <si>
    <t>0794-63-1943</t>
  </si>
  <si>
    <t>兵庫県立飾磨工業高等学校</t>
  </si>
  <si>
    <t>079-235-1951</t>
  </si>
  <si>
    <t>079-235-1952</t>
  </si>
  <si>
    <t>兵庫県立姫路工業高等学校</t>
  </si>
  <si>
    <t>079-284-0111</t>
  </si>
  <si>
    <t>079-284-0112</t>
  </si>
  <si>
    <t>兵庫県立相生産業高等学校</t>
  </si>
  <si>
    <t>0791-22-0595</t>
  </si>
  <si>
    <t>0791-22-1627</t>
  </si>
  <si>
    <t>兵庫県立龍野北高等学校</t>
  </si>
  <si>
    <t>0791-75-2900</t>
  </si>
  <si>
    <t>0791-75-2296</t>
  </si>
  <si>
    <t>兵庫県立豊岡総合高等学校</t>
  </si>
  <si>
    <t>0796-22-7177</t>
  </si>
  <si>
    <t>0796-22-7179</t>
  </si>
  <si>
    <t>兵庫県立洲本実業高等学校</t>
  </si>
  <si>
    <t>0799-22-1240</t>
  </si>
  <si>
    <t>0799-22-2583</t>
  </si>
  <si>
    <t>兵庫県立神戸商業高等学校</t>
  </si>
  <si>
    <t>078-707-6464</t>
  </si>
  <si>
    <t>078-707-6466</t>
  </si>
  <si>
    <t>兵庫県立姫路商業高等学校</t>
  </si>
  <si>
    <t>079-298-0437</t>
  </si>
  <si>
    <t>079-298-0439</t>
  </si>
  <si>
    <t>兵庫県立和田山高等学校</t>
  </si>
  <si>
    <t>079-672-3269</t>
  </si>
  <si>
    <t>079-672-3260</t>
  </si>
  <si>
    <t>兵庫県立松陽高等学校（定）</t>
  </si>
  <si>
    <t>079-447-4022</t>
  </si>
  <si>
    <t>(60)</t>
    <phoneticPr fontId="14"/>
  </si>
  <si>
    <t>定時制</t>
    <rPh sb="0" eb="2">
      <t>テイジ</t>
    </rPh>
    <rPh sb="2" eb="3">
      <t>セイ</t>
    </rPh>
    <phoneticPr fontId="14"/>
  </si>
  <si>
    <t>兵庫県立赤穂高等学校（定）</t>
  </si>
  <si>
    <t>(82)</t>
    <phoneticPr fontId="14"/>
  </si>
  <si>
    <t>兵庫県立豊岡高等学校（定）</t>
  </si>
  <si>
    <t>0796-22-2113</t>
  </si>
  <si>
    <t>(89)</t>
    <phoneticPr fontId="14"/>
  </si>
  <si>
    <t>兵庫県立洲本高等学校（定）</t>
  </si>
  <si>
    <t>(95)</t>
    <phoneticPr fontId="14"/>
  </si>
  <si>
    <t>兵庫県立有馬高等学校（定）</t>
  </si>
  <si>
    <t>079-563-2883</t>
  </si>
  <si>
    <t>(98)</t>
    <phoneticPr fontId="14"/>
  </si>
  <si>
    <t>兵庫県立農業高等学校（定）</t>
  </si>
  <si>
    <t>079-424-2996</t>
  </si>
  <si>
    <t>(101)</t>
    <phoneticPr fontId="14"/>
  </si>
  <si>
    <t>兵庫県立小野工業高等学校（定）</t>
  </si>
  <si>
    <t>0794-63-1942</t>
  </si>
  <si>
    <t>(116)</t>
    <phoneticPr fontId="14"/>
  </si>
  <si>
    <t>兵庫県立相生産業高等学校（定）</t>
  </si>
  <si>
    <t>0791-22-1626</t>
  </si>
  <si>
    <t>(119)</t>
    <phoneticPr fontId="14"/>
  </si>
  <si>
    <t>兵庫県立龍野北高等学校（定）</t>
  </si>
  <si>
    <t>(120)</t>
    <phoneticPr fontId="14"/>
  </si>
  <si>
    <t>兵庫県立湊川高等学校</t>
  </si>
  <si>
    <t>078-691-7406</t>
  </si>
  <si>
    <t>兵庫県立錦城高等学校</t>
  </si>
  <si>
    <t>078-928-3749</t>
  </si>
  <si>
    <t>078-928-3755</t>
  </si>
  <si>
    <t>分校</t>
    <rPh sb="0" eb="2">
      <t>ブンコウ</t>
    </rPh>
    <phoneticPr fontId="14"/>
  </si>
  <si>
    <t>兵庫県立姫路北高等学校</t>
  </si>
  <si>
    <t>079-281-0118</t>
  </si>
  <si>
    <t>079-281-0131</t>
  </si>
  <si>
    <t>兵庫県立神戸工業高等学校</t>
  </si>
  <si>
    <t>078-651-2811</t>
  </si>
  <si>
    <t>078-651-2812</t>
  </si>
  <si>
    <t>兵庫県立神崎工業高等学校</t>
  </si>
  <si>
    <t>06-6481-5503</t>
  </si>
  <si>
    <t>06-6481-5708</t>
  </si>
  <si>
    <t>兵庫県立長田商業高等学校</t>
  </si>
  <si>
    <t>078-631-0616</t>
  </si>
  <si>
    <t>078-631-0617</t>
  </si>
  <si>
    <t>兵庫県立網干高等学校（通）</t>
  </si>
  <si>
    <t>079-274-2014</t>
  </si>
  <si>
    <t>079-271-2521</t>
  </si>
  <si>
    <t>〈77〉</t>
    <phoneticPr fontId="14"/>
  </si>
  <si>
    <t>通信制</t>
    <rPh sb="0" eb="3">
      <t>ツウシンセイ</t>
    </rPh>
    <phoneticPr fontId="14"/>
  </si>
  <si>
    <t>兵庫県立青雲高等学校</t>
  </si>
  <si>
    <t>078-641-4200</t>
  </si>
  <si>
    <t>078-631-9058</t>
  </si>
  <si>
    <t>兵庫県立阪神昆陽高等学校</t>
  </si>
  <si>
    <t>県</t>
    <rPh sb="0" eb="1">
      <t>ケン</t>
    </rPh>
    <phoneticPr fontId="13"/>
  </si>
  <si>
    <t>072-773-5145</t>
  </si>
  <si>
    <t>072-773-5162</t>
  </si>
  <si>
    <t>多部制</t>
    <rPh sb="0" eb="1">
      <t>オオ</t>
    </rPh>
    <rPh sb="1" eb="2">
      <t>ブ</t>
    </rPh>
    <rPh sb="2" eb="3">
      <t>セイ</t>
    </rPh>
    <phoneticPr fontId="14"/>
  </si>
  <si>
    <t>兵庫県立西宮香風高等学校</t>
  </si>
  <si>
    <t>0798-39-1017</t>
  </si>
  <si>
    <t>0798-39-1018</t>
  </si>
  <si>
    <t>高</t>
    <rPh sb="0" eb="1">
      <t>コウ</t>
    </rPh>
    <phoneticPr fontId="13"/>
  </si>
  <si>
    <t>兵庫県立西脇北高等学校</t>
  </si>
  <si>
    <t>0795-22-5850</t>
  </si>
  <si>
    <t>0795-22-7359</t>
  </si>
  <si>
    <t>兵庫県立飾磨工業高等学校（多）</t>
  </si>
  <si>
    <t>(117)</t>
    <phoneticPr fontId="14"/>
  </si>
  <si>
    <t>兵庫県立芦屋国際中等教育学校</t>
  </si>
  <si>
    <t>0797-38-2293</t>
  </si>
  <si>
    <t>0797-38-2295</t>
  </si>
  <si>
    <t>中･高</t>
  </si>
  <si>
    <t>兵庫県立大学附属高等学校</t>
  </si>
  <si>
    <t>0791-58-0722</t>
  </si>
  <si>
    <t>0791-58-0723</t>
  </si>
  <si>
    <t>尼崎市立尼崎高等学校</t>
  </si>
  <si>
    <t>阪神</t>
  </si>
  <si>
    <t>尼崎市</t>
  </si>
  <si>
    <t>06-6429-0169</t>
  </si>
  <si>
    <t>06-6429-0177</t>
  </si>
  <si>
    <t>尼崎市立尼崎双星高等学校</t>
  </si>
  <si>
    <t>06-6491-7000</t>
  </si>
  <si>
    <t>06-6491-7042</t>
  </si>
  <si>
    <t>尼崎市立琴ノ浦高等学校</t>
    <rPh sb="4" eb="5">
      <t>コト</t>
    </rPh>
    <rPh sb="6" eb="7">
      <t>ウラ</t>
    </rPh>
    <phoneticPr fontId="13"/>
  </si>
  <si>
    <t>06-6481-8460</t>
  </si>
  <si>
    <t>06-6482-5686</t>
  </si>
  <si>
    <t>定時制</t>
    <rPh sb="0" eb="3">
      <t>テイジセイ</t>
    </rPh>
    <phoneticPr fontId="14"/>
  </si>
  <si>
    <t>西宮市立西宮高等学校</t>
    <phoneticPr fontId="4"/>
  </si>
  <si>
    <t>西宮市</t>
  </si>
  <si>
    <t>0798-74-6711</t>
  </si>
  <si>
    <t>0798-74-0938</t>
  </si>
  <si>
    <t>西宮市立西宮東高等学校</t>
  </si>
  <si>
    <t>0798-47-6013</t>
  </si>
  <si>
    <t>0798-40-5469</t>
  </si>
  <si>
    <t>伊丹市立伊丹高等学校</t>
  </si>
  <si>
    <t>伊丹市</t>
  </si>
  <si>
    <t>072-772-2040</t>
  </si>
  <si>
    <t>072-777-8640</t>
  </si>
  <si>
    <t>明石市立明石商業高等学校</t>
  </si>
  <si>
    <t>播磨東</t>
  </si>
  <si>
    <t>明石市</t>
  </si>
  <si>
    <t>078-918-5950</t>
  </si>
  <si>
    <t>078-918-5951</t>
  </si>
  <si>
    <t>姫路市立姫路高等学校</t>
  </si>
  <si>
    <t>播磨西</t>
  </si>
  <si>
    <t>姫路市</t>
  </si>
  <si>
    <t>079-297-2753</t>
  </si>
  <si>
    <t>079-297-2755</t>
  </si>
  <si>
    <t>姫路市立琴丘高等学校</t>
  </si>
  <si>
    <t>079-292-4925</t>
  </si>
  <si>
    <t>079-292-4927</t>
  </si>
  <si>
    <t>姫路市立飾磨高等学校</t>
  </si>
  <si>
    <t>079-245-1121</t>
  </si>
  <si>
    <t>079-245-1138</t>
  </si>
  <si>
    <t>◎</t>
    <phoneticPr fontId="4"/>
  </si>
  <si>
    <t>○</t>
    <phoneticPr fontId="4"/>
  </si>
  <si>
    <t>期日</t>
    <phoneticPr fontId="4"/>
  </si>
  <si>
    <t>実施場所</t>
  </si>
  <si>
    <t>研修内容1</t>
    <phoneticPr fontId="4"/>
  </si>
  <si>
    <t>研修内容2</t>
    <phoneticPr fontId="4"/>
  </si>
  <si>
    <t>研修内容3</t>
    <phoneticPr fontId="4"/>
  </si>
  <si>
    <t>重複</t>
    <rPh sb="0" eb="2">
      <t>チョウフク</t>
    </rPh>
    <phoneticPr fontId="4"/>
  </si>
  <si>
    <t>コード</t>
    <phoneticPr fontId="4"/>
  </si>
  <si>
    <t>日程</t>
    <rPh sb="0" eb="2">
      <t>ニッテイ</t>
    </rPh>
    <phoneticPr fontId="4"/>
  </si>
  <si>
    <t>研修場所</t>
    <phoneticPr fontId="4"/>
  </si>
  <si>
    <t>受講番号</t>
    <rPh sb="0" eb="2">
      <t>ジュコウ</t>
    </rPh>
    <rPh sb="2" eb="4">
      <t>バンゴウ</t>
    </rPh>
    <phoneticPr fontId="4"/>
  </si>
  <si>
    <t>学校名</t>
    <rPh sb="0" eb="3">
      <t>ガッコウメイ</t>
    </rPh>
    <phoneticPr fontId="4"/>
  </si>
  <si>
    <t>研修者名</t>
    <rPh sb="0" eb="3">
      <t>ケンシュウシャ</t>
    </rPh>
    <rPh sb="3" eb="4">
      <t>メイ</t>
    </rPh>
    <phoneticPr fontId="4"/>
  </si>
  <si>
    <t>チェック</t>
    <phoneticPr fontId="4"/>
  </si>
  <si>
    <t>西宮市立西宮高等学校</t>
  </si>
  <si>
    <t>エラー</t>
    <phoneticPr fontId="4"/>
  </si>
  <si>
    <t>第１希望</t>
    <rPh sb="0" eb="1">
      <t>ダイ</t>
    </rPh>
    <rPh sb="2" eb="4">
      <t>キボウ</t>
    </rPh>
    <phoneticPr fontId="4"/>
  </si>
  <si>
    <t>第２希望</t>
    <rPh sb="0" eb="1">
      <t>ダイ</t>
    </rPh>
    <rPh sb="2" eb="4">
      <t>キボウ</t>
    </rPh>
    <phoneticPr fontId="4"/>
  </si>
  <si>
    <t>第３希望</t>
    <rPh sb="0" eb="1">
      <t>ダイ</t>
    </rPh>
    <rPh sb="2" eb="4">
      <t>キボウ</t>
    </rPh>
    <phoneticPr fontId="4"/>
  </si>
  <si>
    <t>第４希望</t>
    <rPh sb="0" eb="1">
      <t>ダイ</t>
    </rPh>
    <rPh sb="2" eb="4">
      <t>キボウ</t>
    </rPh>
    <phoneticPr fontId="4"/>
  </si>
  <si>
    <t>エラーメッセージ</t>
    <phoneticPr fontId="4"/>
  </si>
  <si>
    <t>チェック項目</t>
    <rPh sb="4" eb="6">
      <t>コウモク</t>
    </rPh>
    <phoneticPr fontId="4"/>
  </si>
  <si>
    <t>出力</t>
    <rPh sb="0" eb="2">
      <t>シュツリョク</t>
    </rPh>
    <phoneticPr fontId="4"/>
  </si>
  <si>
    <t>１</t>
    <phoneticPr fontId="4"/>
  </si>
  <si>
    <t>２</t>
  </si>
  <si>
    <t>３</t>
  </si>
  <si>
    <t>４</t>
  </si>
  <si>
    <t>５</t>
  </si>
  <si>
    <t>６</t>
  </si>
  <si>
    <t>７</t>
  </si>
  <si>
    <t>８</t>
  </si>
  <si>
    <t>９</t>
  </si>
  <si>
    <t>No.</t>
    <phoneticPr fontId="4"/>
  </si>
  <si>
    <t>学校名</t>
    <rPh sb="0" eb="3">
      <t>ガッコウメイ</t>
    </rPh>
    <phoneticPr fontId="4"/>
  </si>
  <si>
    <t>受講者名</t>
    <rPh sb="0" eb="3">
      <t>ジュコウシャ</t>
    </rPh>
    <rPh sb="3" eb="4">
      <t>メイ</t>
    </rPh>
    <phoneticPr fontId="4"/>
  </si>
  <si>
    <t>校長名</t>
    <rPh sb="0" eb="2">
      <t>コウチョウ</t>
    </rPh>
    <rPh sb="2" eb="3">
      <t>メイ</t>
    </rPh>
    <phoneticPr fontId="4"/>
  </si>
  <si>
    <t>学校名（略称）</t>
    <rPh sb="0" eb="3">
      <t>ガッコウメイ</t>
    </rPh>
    <rPh sb="4" eb="6">
      <t>リャクショウ</t>
    </rPh>
    <phoneticPr fontId="4"/>
  </si>
  <si>
    <t>県立神戸甲北高等学校</t>
  </si>
  <si>
    <t>県立長田高等学校</t>
  </si>
  <si>
    <t>県立神戸高塚高等学校</t>
  </si>
  <si>
    <t>県立神戸商業高等学校</t>
  </si>
  <si>
    <t>県立尼崎西高等学校</t>
  </si>
  <si>
    <t>県立西宮高等学校</t>
  </si>
  <si>
    <t>県立西宮今津高等学校</t>
  </si>
  <si>
    <t>県立西宮甲山高等学校</t>
  </si>
  <si>
    <t>県立川西明峰高等学校</t>
  </si>
  <si>
    <t>県立有馬高等学校</t>
  </si>
  <si>
    <t>県立明石西高等学校</t>
  </si>
  <si>
    <t>県立明石清水高等学校</t>
  </si>
  <si>
    <t>県立高砂南高等学校</t>
  </si>
  <si>
    <t>県立小野工業高等学校</t>
  </si>
  <si>
    <t>県立姫路西高等学校</t>
  </si>
  <si>
    <t>県立姫路南高等学校</t>
  </si>
  <si>
    <t>県立姫路飾西高等学校</t>
  </si>
  <si>
    <t>県立龍野北高等学校</t>
  </si>
  <si>
    <t>県立御影高等学校</t>
  </si>
  <si>
    <t>県立東灘高等学校</t>
  </si>
  <si>
    <t>県立神戸北高等学校</t>
  </si>
  <si>
    <t>県立北須磨高等学校</t>
  </si>
  <si>
    <t>県立尼崎高等学校</t>
  </si>
  <si>
    <t>県立西宮北高等学校</t>
  </si>
  <si>
    <t>県立宝塚高等学校</t>
  </si>
  <si>
    <t>県立北摂三田高等学校</t>
  </si>
  <si>
    <t>県立篠山産業高等学校</t>
  </si>
  <si>
    <t>県立西脇高等学校</t>
  </si>
  <si>
    <t>県立赤穂高等学校</t>
  </si>
  <si>
    <t>県立福崎高等学校</t>
  </si>
  <si>
    <t>県立香寺高等学校</t>
  </si>
  <si>
    <t>県立津名高等学校</t>
  </si>
  <si>
    <t>県立神戸高等学校</t>
  </si>
  <si>
    <t>県立星陵高等学校</t>
  </si>
  <si>
    <t>県立伊川谷北高等学校</t>
  </si>
  <si>
    <t>県立尼崎小田高等学校</t>
  </si>
  <si>
    <t>県立伊丹高等学校</t>
  </si>
  <si>
    <t>県立伊丹北高等学校</t>
  </si>
  <si>
    <t>県立三田西陵高等学校</t>
  </si>
  <si>
    <t>県立三田祥雲館高等学校</t>
  </si>
  <si>
    <t>県立柏原高等学校</t>
  </si>
  <si>
    <t>県立氷上西高等学校</t>
  </si>
  <si>
    <t>県立明石南高等学校</t>
  </si>
  <si>
    <t>県立明石城西高等学校</t>
  </si>
  <si>
    <t>県立加古川西高等学校</t>
  </si>
  <si>
    <t>県立三木高等学校</t>
  </si>
  <si>
    <t>県立高砂高等学校</t>
  </si>
  <si>
    <t>県立松陽高等学校</t>
  </si>
  <si>
    <t>県立東播磨高等学校</t>
  </si>
  <si>
    <t>県立太子高等学校</t>
  </si>
  <si>
    <t>県立上郡高等学校</t>
  </si>
  <si>
    <t>県立須磨友が丘高等学校</t>
  </si>
  <si>
    <t>県立舞子高等学校</t>
  </si>
  <si>
    <t>県立西宮香風高等学校</t>
  </si>
  <si>
    <t>県立加古川北高等学校</t>
  </si>
  <si>
    <t>県立加古川南高等学校</t>
  </si>
  <si>
    <t>県立小野高等学校</t>
  </si>
  <si>
    <t>県立三木東高等学校</t>
  </si>
  <si>
    <t>県立姫路工業高等学校</t>
  </si>
  <si>
    <t>県立八鹿高等学校</t>
  </si>
  <si>
    <t>県立夢野台高等学校</t>
  </si>
  <si>
    <t>県立神戸鈴蘭台高等学校</t>
  </si>
  <si>
    <t>県立伊川谷高等学校</t>
  </si>
  <si>
    <t>県立兵庫工業高等学校</t>
  </si>
  <si>
    <t>県立武庫荘総合高等学校</t>
  </si>
  <si>
    <t>県立川西北陵高等学校</t>
  </si>
  <si>
    <t>県立明石高等学校</t>
  </si>
  <si>
    <t>県立社高等学校</t>
  </si>
  <si>
    <t>県立北条高等学校</t>
  </si>
  <si>
    <t>県立相生産業高等学校</t>
  </si>
  <si>
    <t>県立龍野高等学校</t>
  </si>
  <si>
    <t>県立明石北高等学校</t>
  </si>
  <si>
    <t>県立長田商業高等学校</t>
  </si>
  <si>
    <t>県立尼崎稲園高等学校</t>
  </si>
  <si>
    <t>県立猪名川高等学校</t>
  </si>
  <si>
    <t>県立伊丹西高等学校</t>
  </si>
  <si>
    <t>県立農業高等学校</t>
  </si>
  <si>
    <t>県立三木北高等学校</t>
  </si>
  <si>
    <t>県立播磨南高等学校</t>
  </si>
  <si>
    <t>県立氷上高等学校</t>
  </si>
  <si>
    <t>県立西脇工業高等学校</t>
  </si>
  <si>
    <t>県立多可高等学校</t>
  </si>
  <si>
    <t>県立姫路商業高等学校</t>
  </si>
  <si>
    <t>県立豊岡総合高等学校</t>
  </si>
  <si>
    <t>県立和田山高等学校</t>
  </si>
  <si>
    <t>県立日高高等学校</t>
  </si>
  <si>
    <t>校長</t>
    <rPh sb="0" eb="2">
      <t>コウチョウ</t>
    </rPh>
    <phoneticPr fontId="2"/>
  </si>
  <si>
    <t>県立兵庫高等学校</t>
  </si>
  <si>
    <t>県立須磨東高等学校</t>
  </si>
  <si>
    <t>県立湊川高等学校</t>
  </si>
  <si>
    <t>県立神戸工業高等学校</t>
  </si>
  <si>
    <t>県立青雲高等学校</t>
  </si>
  <si>
    <t>県立尼崎北高等学校</t>
  </si>
  <si>
    <t>県立川西緑台高等学校</t>
  </si>
  <si>
    <t>県立鳴尾高等学校</t>
  </si>
  <si>
    <t>県立西宮南高等学校</t>
  </si>
  <si>
    <t>県立宝塚東高等学校</t>
  </si>
  <si>
    <t>県立宝塚西高等学校</t>
  </si>
  <si>
    <t>県立宝塚北高等学校</t>
  </si>
  <si>
    <t>県立芦屋高等学校</t>
  </si>
  <si>
    <t>県立国際高等学校</t>
  </si>
  <si>
    <t>県立尼崎工業高等学校</t>
  </si>
  <si>
    <t>県立阪神昆陽高等学校</t>
  </si>
  <si>
    <t>県立神崎工業高等学校</t>
  </si>
  <si>
    <t>県立篠山鳳鳴高等学校</t>
  </si>
  <si>
    <t>県立篠山東雲高等学校</t>
  </si>
  <si>
    <t>県立加古川東高等学校</t>
  </si>
  <si>
    <t>県立吉川高等学校</t>
  </si>
  <si>
    <t>県立播磨農業高等学校</t>
  </si>
  <si>
    <t>県立東播工業高等学校</t>
  </si>
  <si>
    <t>県立錦城高等学校</t>
  </si>
  <si>
    <t>県立西脇北高等学校</t>
  </si>
  <si>
    <t>県立姫路東高等学校</t>
  </si>
  <si>
    <t>県立網干高等学校</t>
  </si>
  <si>
    <t>県立姫路別所高等学校</t>
  </si>
  <si>
    <t>県立神崎高等学校</t>
  </si>
  <si>
    <t>県立夢前高等学校</t>
  </si>
  <si>
    <t>県立家島高等学校</t>
  </si>
  <si>
    <t>県立相生高等学校</t>
  </si>
  <si>
    <t>塚本　師仁</t>
  </si>
  <si>
    <t>県立佐用高等学校</t>
  </si>
  <si>
    <t>県立山崎高等学校</t>
  </si>
  <si>
    <t>県立伊和高等学校</t>
  </si>
  <si>
    <t>県立千種高等学校</t>
  </si>
  <si>
    <t>県立飾磨工業高等学校</t>
  </si>
  <si>
    <t>県立姫路北高等学校</t>
  </si>
  <si>
    <t>県立豊岡高等学校</t>
  </si>
  <si>
    <t>県立出石高等学校</t>
  </si>
  <si>
    <t>県立香住高等学校</t>
  </si>
  <si>
    <t>県立浜坂高等学校</t>
  </si>
  <si>
    <t>県立村岡高等学校</t>
  </si>
  <si>
    <t>県立生野高等学校</t>
  </si>
  <si>
    <t>県立但馬農業高等学校</t>
  </si>
  <si>
    <t>県立洲本高等学校</t>
  </si>
  <si>
    <t>県立淡路三原高等学校</t>
  </si>
  <si>
    <t>県立淡路高等学校</t>
  </si>
  <si>
    <t>県立洲本実業高等学校</t>
  </si>
  <si>
    <t>西暦年</t>
    <rPh sb="0" eb="2">
      <t>セイレキ</t>
    </rPh>
    <rPh sb="2" eb="3">
      <t>ネン</t>
    </rPh>
    <phoneticPr fontId="4"/>
  </si>
  <si>
    <t>月</t>
    <rPh sb="0" eb="1">
      <t>ツキ</t>
    </rPh>
    <phoneticPr fontId="4"/>
  </si>
  <si>
    <t>教科</t>
    <rPh sb="0" eb="2">
      <t>キョウカ</t>
    </rPh>
    <phoneticPr fontId="29"/>
  </si>
  <si>
    <t>○</t>
  </si>
  <si>
    <t>兵庫県教員資質向上指標</t>
    <rPh sb="3" eb="5">
      <t>キョウイン</t>
    </rPh>
    <rPh sb="5" eb="7">
      <t>シシツ</t>
    </rPh>
    <rPh sb="7" eb="9">
      <t>コウジョウ</t>
    </rPh>
    <phoneticPr fontId="4"/>
  </si>
  <si>
    <t>令和３年１月改定</t>
    <rPh sb="0" eb="2">
      <t>レイワ</t>
    </rPh>
    <rPh sb="3" eb="4">
      <t>ネン</t>
    </rPh>
    <rPh sb="5" eb="6">
      <t>ガツ</t>
    </rPh>
    <rPh sb="6" eb="8">
      <t>カイテイ</t>
    </rPh>
    <phoneticPr fontId="4"/>
  </si>
  <si>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4"/>
  </si>
  <si>
    <t>教諭</t>
    <rPh sb="0" eb="2">
      <t>キョウユ</t>
    </rPh>
    <phoneticPr fontId="4"/>
  </si>
  <si>
    <t>養護教諭</t>
    <phoneticPr fontId="4"/>
  </si>
  <si>
    <t>栄養教諭</t>
    <phoneticPr fontId="4"/>
  </si>
  <si>
    <t>主幹教諭</t>
    <rPh sb="0" eb="2">
      <t>シュカン</t>
    </rPh>
    <rPh sb="2" eb="4">
      <t>キョウユ</t>
    </rPh>
    <phoneticPr fontId="4"/>
  </si>
  <si>
    <t>キャリアステージ</t>
    <phoneticPr fontId="4"/>
  </si>
  <si>
    <t>養　 成　 段　 階</t>
    <rPh sb="0" eb="1">
      <t>マモル</t>
    </rPh>
    <rPh sb="3" eb="4">
      <t>シゲル</t>
    </rPh>
    <rPh sb="6" eb="7">
      <t>ダン</t>
    </rPh>
    <rPh sb="9" eb="10">
      <t>カイ</t>
    </rPh>
    <phoneticPr fontId="4"/>
  </si>
  <si>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4"/>
  </si>
  <si>
    <t>　兵庫県が求める
　教員としての素養</t>
    <rPh sb="1" eb="3">
      <t>ヒョウゴ</t>
    </rPh>
    <rPh sb="3" eb="4">
      <t>ケン</t>
    </rPh>
    <rPh sb="5" eb="6">
      <t>モト</t>
    </rPh>
    <rPh sb="10" eb="12">
      <t>キョウイン</t>
    </rPh>
    <rPh sb="16" eb="18">
      <t>ソヨウ</t>
    </rPh>
    <phoneticPr fontId="4"/>
  </si>
  <si>
    <t>○教育に対する情熱・使命感をもち、児童生徒に愛情をもって接することができる。</t>
    <phoneticPr fontId="4"/>
  </si>
  <si>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4"/>
  </si>
  <si>
    <t>○高い倫理観と規範意識をもち、自らの人権感覚を高めることができる。</t>
    <rPh sb="15" eb="16">
      <t>ミズカ</t>
    </rPh>
    <rPh sb="18" eb="20">
      <t>ジンケン</t>
    </rPh>
    <rPh sb="20" eb="22">
      <t>カンカク</t>
    </rPh>
    <rPh sb="23" eb="24">
      <t>タカ</t>
    </rPh>
    <phoneticPr fontId="4"/>
  </si>
  <si>
    <t>求められる資質</t>
    <rPh sb="0" eb="1">
      <t>モト</t>
    </rPh>
    <rPh sb="5" eb="7">
      <t>シシツ</t>
    </rPh>
    <phoneticPr fontId="4"/>
  </si>
  <si>
    <t>重点的に研修に
取り組む時期</t>
    <rPh sb="0" eb="3">
      <t>ジュウテンテキ</t>
    </rPh>
    <rPh sb="4" eb="6">
      <t>ケンシュウ</t>
    </rPh>
    <rPh sb="8" eb="9">
      <t>ト</t>
    </rPh>
    <rPh sb="10" eb="11">
      <t>ク</t>
    </rPh>
    <rPh sb="12" eb="14">
      <t>ジキ</t>
    </rPh>
    <phoneticPr fontId="4"/>
  </si>
  <si>
    <t>位置付ける
研修種別</t>
    <rPh sb="0" eb="2">
      <t>イチ</t>
    </rPh>
    <rPh sb="2" eb="3">
      <t>フ</t>
    </rPh>
    <rPh sb="6" eb="8">
      <t>ケンシュウ</t>
    </rPh>
    <rPh sb="8" eb="10">
      <t>シュベツ</t>
    </rPh>
    <phoneticPr fontId="4"/>
  </si>
  <si>
    <t>○児童生徒、保護者や地域の方々と公正・公平な立場で対応することができる。</t>
    <phoneticPr fontId="4"/>
  </si>
  <si>
    <t>第１期</t>
    <rPh sb="0" eb="1">
      <t>ダイ</t>
    </rPh>
    <rPh sb="2" eb="3">
      <t>キ</t>
    </rPh>
    <phoneticPr fontId="4"/>
  </si>
  <si>
    <t>第２期</t>
    <rPh sb="0" eb="1">
      <t>ダイ</t>
    </rPh>
    <rPh sb="2" eb="3">
      <t>キ</t>
    </rPh>
    <phoneticPr fontId="4"/>
  </si>
  <si>
    <t>第３期</t>
    <rPh sb="0" eb="1">
      <t>ダイ</t>
    </rPh>
    <rPh sb="2" eb="3">
      <t>キ</t>
    </rPh>
    <phoneticPr fontId="4"/>
  </si>
  <si>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4"/>
  </si>
  <si>
    <t>分野</t>
    <rPh sb="0" eb="2">
      <t>ブンヤ</t>
    </rPh>
    <phoneticPr fontId="4"/>
  </si>
  <si>
    <t>資質</t>
    <rPh sb="0" eb="2">
      <t>シシツ</t>
    </rPh>
    <phoneticPr fontId="4"/>
  </si>
  <si>
    <t>教員としての資質の向上に関する指標</t>
    <rPh sb="0" eb="2">
      <t>キョウイン</t>
    </rPh>
    <rPh sb="6" eb="8">
      <t>シシツ</t>
    </rPh>
    <rPh sb="9" eb="11">
      <t>コウジョウ</t>
    </rPh>
    <rPh sb="12" eb="13">
      <t>カン</t>
    </rPh>
    <rPh sb="15" eb="17">
      <t>シヒョウ</t>
    </rPh>
    <phoneticPr fontId="4"/>
  </si>
  <si>
    <t>教育課題への取組</t>
    <rPh sb="0" eb="2">
      <t>キョウイク</t>
    </rPh>
    <rPh sb="2" eb="4">
      <t>カダイ</t>
    </rPh>
    <rPh sb="6" eb="8">
      <t>トリクミ</t>
    </rPh>
    <phoneticPr fontId="4"/>
  </si>
  <si>
    <t>兵庫の教育課題への対応</t>
    <rPh sb="0" eb="2">
      <t>ヒョウゴ</t>
    </rPh>
    <rPh sb="3" eb="5">
      <t>キョウイク</t>
    </rPh>
    <rPh sb="5" eb="7">
      <t>カダイ</t>
    </rPh>
    <rPh sb="9" eb="11">
      <t>タイオウ</t>
    </rPh>
    <phoneticPr fontId="4"/>
  </si>
  <si>
    <t>未来への道を切り拓く力を育むため、発達段階に応じて兵庫型「体験教育」を実践することができる。</t>
    <phoneticPr fontId="4"/>
  </si>
  <si>
    <t>○</t>
    <phoneticPr fontId="4"/>
  </si>
  <si>
    <t>☆</t>
  </si>
  <si>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4"/>
  </si>
  <si>
    <t>◇</t>
  </si>
  <si>
    <t>☆</t>
    <phoneticPr fontId="4"/>
  </si>
  <si>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4"/>
  </si>
  <si>
    <t>「参画と協働が拓く兵庫の未来」等の指導事例集や副教材を活用し、児童生徒の政治的教養を高め、主体的に社会へ参画し協働しようとする態度を養うことができる。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サンカク</t>
    </rPh>
    <rPh sb="55" eb="57">
      <t>キョウドウ</t>
    </rPh>
    <rPh sb="63" eb="65">
      <t>タイド</t>
    </rPh>
    <rPh sb="66" eb="67">
      <t>ヤシナ</t>
    </rPh>
    <phoneticPr fontId="4"/>
  </si>
  <si>
    <t>Society5.0時代を生きていく児童生徒の発達の段階に応じた情報活用能力を育成するための指導を行うことができる。</t>
    <rPh sb="49" eb="50">
      <t>オコ</t>
    </rPh>
    <phoneticPr fontId="4"/>
  </si>
  <si>
    <t>震災の教訓と経験を継承し、生命に対する畏敬の念や助け合い、ボランティア精神等「共生」の心を育む「兵庫の防災教育」を推進することができる。</t>
    <rPh sb="6" eb="8">
      <t>ケイケン</t>
    </rPh>
    <rPh sb="9" eb="11">
      <t>ケイショウ</t>
    </rPh>
    <rPh sb="13" eb="15">
      <t>セイメイ</t>
    </rPh>
    <rPh sb="16" eb="17">
      <t>タイ</t>
    </rPh>
    <rPh sb="19" eb="21">
      <t>イケイ</t>
    </rPh>
    <rPh sb="22" eb="23">
      <t>ネン</t>
    </rPh>
    <rPh sb="24" eb="25">
      <t>タス</t>
    </rPh>
    <rPh sb="26" eb="27">
      <t>ア</t>
    </rPh>
    <rPh sb="35" eb="37">
      <t>セイシン</t>
    </rPh>
    <rPh sb="37" eb="38">
      <t>トウ</t>
    </rPh>
    <rPh sb="39" eb="41">
      <t>キョウセイ</t>
    </rPh>
    <rPh sb="43" eb="44">
      <t>ココロ</t>
    </rPh>
    <rPh sb="45" eb="46">
      <t>ハグク</t>
    </rPh>
    <rPh sb="48" eb="50">
      <t>ヒョウゴ</t>
    </rPh>
    <phoneticPr fontId="4"/>
  </si>
  <si>
    <t>共生社会の実現に向けたインクルーシブ教育システム構築のための特別支援教育に取り組むことができる。</t>
    <rPh sb="0" eb="2">
      <t>キョウセイ</t>
    </rPh>
    <rPh sb="2" eb="4">
      <t>シャカイ</t>
    </rPh>
    <rPh sb="5" eb="7">
      <t>ジツゲン</t>
    </rPh>
    <rPh sb="8" eb="9">
      <t>ム</t>
    </rPh>
    <rPh sb="18" eb="20">
      <t>キョウイク</t>
    </rPh>
    <rPh sb="24" eb="26">
      <t>コウチク</t>
    </rPh>
    <rPh sb="30" eb="32">
      <t>トクベツ</t>
    </rPh>
    <rPh sb="32" eb="34">
      <t>シエン</t>
    </rPh>
    <rPh sb="34" eb="36">
      <t>キョウイク</t>
    </rPh>
    <rPh sb="37" eb="38">
      <t>ト</t>
    </rPh>
    <rPh sb="39" eb="40">
      <t>ク</t>
    </rPh>
    <phoneticPr fontId="4"/>
  </si>
  <si>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4"/>
  </si>
  <si>
    <t>部活動において、安全に配慮しながら生徒の自主性、協調性、責任感、連帯感などを育てることができる。　　【中・高】</t>
    <rPh sb="0" eb="3">
      <t>ブカツドウ</t>
    </rPh>
    <rPh sb="8" eb="10">
      <t>アンゼン</t>
    </rPh>
    <rPh sb="17" eb="19">
      <t>セイト</t>
    </rPh>
    <rPh sb="20" eb="23">
      <t>ジシュセイ</t>
    </rPh>
    <rPh sb="24" eb="27">
      <t>キョウチョウセイ</t>
    </rPh>
    <rPh sb="28" eb="31">
      <t>セキニンカン</t>
    </rPh>
    <rPh sb="32" eb="35">
      <t>レンタイカン</t>
    </rPh>
    <rPh sb="38" eb="39">
      <t>ソダ</t>
    </rPh>
    <phoneticPr fontId="4"/>
  </si>
  <si>
    <t>学習指導</t>
    <phoneticPr fontId="4"/>
  </si>
  <si>
    <t>授業実践力・授業改善力</t>
    <rPh sb="4" eb="5">
      <t>リョク</t>
    </rPh>
    <rPh sb="6" eb="8">
      <t>ジュギョウ</t>
    </rPh>
    <phoneticPr fontId="4"/>
  </si>
  <si>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4"/>
  </si>
  <si>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4"/>
  </si>
  <si>
    <t>主体的・対話的で深い学びの実現に向けた授業づくりに取り組むことができる。</t>
    <rPh sb="0" eb="3">
      <t>シュタイテキ</t>
    </rPh>
    <rPh sb="4" eb="6">
      <t>タイワ</t>
    </rPh>
    <rPh sb="6" eb="7">
      <t>テキ</t>
    </rPh>
    <rPh sb="8" eb="9">
      <t>フカ</t>
    </rPh>
    <rPh sb="10" eb="11">
      <t>マナ</t>
    </rPh>
    <rPh sb="13" eb="15">
      <t>ジツゲン</t>
    </rPh>
    <rPh sb="16" eb="17">
      <t>ム</t>
    </rPh>
    <rPh sb="19" eb="21">
      <t>ジュギョウ</t>
    </rPh>
    <rPh sb="25" eb="26">
      <t>ト</t>
    </rPh>
    <rPh sb="27" eb="28">
      <t>ク</t>
    </rPh>
    <phoneticPr fontId="4"/>
  </si>
  <si>
    <t>◇</t>
    <phoneticPr fontId="4"/>
  </si>
  <si>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4"/>
  </si>
  <si>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4"/>
  </si>
  <si>
    <t>個別学習や協働学習等、様々な場面に応じて、効果的にICTを活用することができる。</t>
    <phoneticPr fontId="4"/>
  </si>
  <si>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4"/>
  </si>
  <si>
    <t>特別な配慮を必要とする児童生徒の学びの過程において生じる困難さに対応できる。</t>
    <rPh sb="0" eb="2">
      <t>トクベツ</t>
    </rPh>
    <rPh sb="3" eb="5">
      <t>ハイリョ</t>
    </rPh>
    <rPh sb="6" eb="8">
      <t>ヒツヨウ</t>
    </rPh>
    <phoneticPr fontId="4"/>
  </si>
  <si>
    <t>　専門性・
　探究力</t>
    <phoneticPr fontId="4"/>
  </si>
  <si>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4"/>
  </si>
  <si>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4"/>
  </si>
  <si>
    <t>◎</t>
    <phoneticPr fontId="4"/>
  </si>
  <si>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4"/>
  </si>
  <si>
    <t>学級・HR経営、生徒指導</t>
    <rPh sb="8" eb="10">
      <t>セイト</t>
    </rPh>
    <rPh sb="10" eb="12">
      <t>シドウ</t>
    </rPh>
    <phoneticPr fontId="4"/>
  </si>
  <si>
    <t>集団を高める力</t>
  </si>
  <si>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4"/>
  </si>
  <si>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4"/>
  </si>
  <si>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4"/>
  </si>
  <si>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4"/>
  </si>
  <si>
    <t>一人一人の能力を
高める力</t>
    <phoneticPr fontId="4"/>
  </si>
  <si>
    <t>児童生徒との適切な距離を保ちながら、生活背景や内面の理解に努め、カウンセリングマインドとストレスマネジメントに基づく指導を行うことができる。</t>
    <rPh sb="0" eb="2">
      <t>ジドウ</t>
    </rPh>
    <rPh sb="2" eb="4">
      <t>セイト</t>
    </rPh>
    <rPh sb="6" eb="8">
      <t>テキセツ</t>
    </rPh>
    <rPh sb="9" eb="11">
      <t>キョリ</t>
    </rPh>
    <rPh sb="12" eb="13">
      <t>タモ</t>
    </rPh>
    <phoneticPr fontId="4"/>
  </si>
  <si>
    <t>社会的・職業的自立に向け、体系的・系統的なキャリア教育に取り組むことができる。</t>
    <rPh sb="0" eb="3">
      <t>シャカイテキ</t>
    </rPh>
    <rPh sb="4" eb="7">
      <t>ショクギョウテキ</t>
    </rPh>
    <rPh sb="7" eb="9">
      <t>ジリツ</t>
    </rPh>
    <rPh sb="10" eb="11">
      <t>ム</t>
    </rPh>
    <rPh sb="13" eb="16">
      <t>タイケイテキ</t>
    </rPh>
    <rPh sb="17" eb="20">
      <t>ケイトウテキ</t>
    </rPh>
    <rPh sb="25" eb="27">
      <t>キョウイク</t>
    </rPh>
    <rPh sb="28" eb="29">
      <t>ト</t>
    </rPh>
    <rPh sb="30" eb="31">
      <t>ク</t>
    </rPh>
    <phoneticPr fontId="4"/>
  </si>
  <si>
    <t>児童生徒の意欲や適性を考慮し、家庭と連携した進路指導に取り組むことができる。</t>
    <rPh sb="22" eb="24">
      <t>シンロ</t>
    </rPh>
    <phoneticPr fontId="4"/>
  </si>
  <si>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4"/>
  </si>
  <si>
    <t>学校や児童生徒の健康課題を的確に捉え、それを解決するための保健教育や保健指導ができる。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4"/>
  </si>
  <si>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4"/>
  </si>
  <si>
    <t>チームで職務を担う体制づくり</t>
    <rPh sb="4" eb="6">
      <t>ショクム</t>
    </rPh>
    <rPh sb="7" eb="8">
      <t>ニナ</t>
    </rPh>
    <rPh sb="9" eb="11">
      <t>タイセイ</t>
    </rPh>
    <phoneticPr fontId="4"/>
  </si>
  <si>
    <t xml:space="preserve"> 協働性・
同僚性</t>
    <phoneticPr fontId="4"/>
  </si>
  <si>
    <t>「教職員の勤務時間適正化推進プラン」に基づき、児童生徒と向き合う時間の確保と、ワーク・ライフ・バランスの実現に向けて、計画的に仕事を進めることができる。</t>
    <rPh sb="1" eb="4">
      <t>キョウショクイン</t>
    </rPh>
    <rPh sb="5" eb="7">
      <t>キンム</t>
    </rPh>
    <rPh sb="7" eb="9">
      <t>ジカン</t>
    </rPh>
    <rPh sb="9" eb="12">
      <t>テキセイカ</t>
    </rPh>
    <rPh sb="12" eb="14">
      <t>スイシン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4"/>
  </si>
  <si>
    <t>児童生徒への指導等に関して、同僚・先輩や管理職等に相談し、指導に生かすことができる。</t>
    <phoneticPr fontId="4"/>
  </si>
  <si>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4"/>
  </si>
  <si>
    <t>学年・学校内の共通理解を図り、家庭・地域・関係機関等と連携して取り組むことができる。</t>
    <rPh sb="9" eb="11">
      <t>リカイ</t>
    </rPh>
    <rPh sb="12" eb="13">
      <t>ハカ</t>
    </rPh>
    <rPh sb="31" eb="32">
      <t>ト</t>
    </rPh>
    <rPh sb="33" eb="34">
      <t>ク</t>
    </rPh>
    <phoneticPr fontId="4"/>
  </si>
  <si>
    <t>組織的対応力</t>
    <rPh sb="0" eb="3">
      <t>ソシキテキ</t>
    </rPh>
    <rPh sb="3" eb="5">
      <t>タイオウ</t>
    </rPh>
    <rPh sb="5" eb="6">
      <t>チカラ</t>
    </rPh>
    <phoneticPr fontId="4"/>
  </si>
  <si>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4"/>
  </si>
  <si>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4"/>
  </si>
  <si>
    <t>保護者や地域社会と連携し、開かれた学校づくりを推進することができる。</t>
    <phoneticPr fontId="4"/>
  </si>
  <si>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4"/>
  </si>
  <si>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4"/>
  </si>
  <si>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4"/>
  </si>
  <si>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4"/>
  </si>
  <si>
    <t>　資質を高める
　自律性</t>
    <rPh sb="1" eb="3">
      <t>シシツ</t>
    </rPh>
    <rPh sb="4" eb="5">
      <t>タカ</t>
    </rPh>
    <rPh sb="9" eb="12">
      <t>ジリツセイ</t>
    </rPh>
    <phoneticPr fontId="4"/>
  </si>
  <si>
    <r>
      <rPr>
        <sz val="4"/>
        <rFont val="ＭＳ Ｐゴシック"/>
        <family val="3"/>
        <charset val="128"/>
      </rPr>
      <t xml:space="preserve"> </t>
    </r>
    <r>
      <rPr>
        <sz val="9"/>
        <rFont val="ＭＳ Ｐゴシック"/>
        <family val="3"/>
        <charset val="128"/>
      </rPr>
      <t>自己管理能力</t>
    </r>
    <r>
      <rPr>
        <sz val="6"/>
        <rFont val="ＭＳ Ｐゴシック"/>
        <family val="3"/>
        <charset val="128"/>
      </rPr>
      <t>・</t>
    </r>
    <r>
      <rPr>
        <sz val="9"/>
        <rFont val="ＭＳ Ｐゴシック"/>
        <family val="3"/>
        <charset val="128"/>
      </rPr>
      <t>変革力</t>
    </r>
    <rPh sb="5" eb="7">
      <t>ノウリョク</t>
    </rPh>
    <rPh sb="8" eb="10">
      <t>ヘンカク</t>
    </rPh>
    <rPh sb="10" eb="11">
      <t>リョク</t>
    </rPh>
    <phoneticPr fontId="4"/>
  </si>
  <si>
    <t>日頃から、ストレスマネジメントに努めるとともに、教員として自覚ある行動をとることができる。</t>
    <rPh sb="0" eb="2">
      <t>ヒゴロ</t>
    </rPh>
    <rPh sb="16" eb="17">
      <t>ツト</t>
    </rPh>
    <rPh sb="24" eb="26">
      <t>キョウイン</t>
    </rPh>
    <rPh sb="29" eb="31">
      <t>ジカク</t>
    </rPh>
    <rPh sb="33" eb="35">
      <t>コウドウ</t>
    </rPh>
    <phoneticPr fontId="4"/>
  </si>
  <si>
    <t>適切な言動を心がけ、児童生徒や保護者等からの信頼確保に努めている。</t>
    <rPh sb="6" eb="7">
      <t>ココロ</t>
    </rPh>
    <phoneticPr fontId="4"/>
  </si>
  <si>
    <t>日々の実践等を振り返り、自らの教育活動の工夫・改善に努めている。</t>
    <rPh sb="7" eb="8">
      <t>フ</t>
    </rPh>
    <rPh sb="9" eb="10">
      <t>カエ</t>
    </rPh>
    <rPh sb="12" eb="13">
      <t>ミズカ</t>
    </rPh>
    <rPh sb="15" eb="17">
      <t>キョウイク</t>
    </rPh>
    <rPh sb="17" eb="19">
      <t>カツドウ</t>
    </rPh>
    <rPh sb="20" eb="22">
      <t>クフウ</t>
    </rPh>
    <phoneticPr fontId="4"/>
  </si>
  <si>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4"/>
  </si>
  <si>
    <t>年次研修・職務研修、担当者研修</t>
    <rPh sb="0" eb="2">
      <t>ネンジ</t>
    </rPh>
    <rPh sb="2" eb="4">
      <t>ケンシュウ</t>
    </rPh>
    <rPh sb="5" eb="7">
      <t>ショクム</t>
    </rPh>
    <rPh sb="7" eb="9">
      <t>ケンシュウ</t>
    </rPh>
    <rPh sb="10" eb="13">
      <t>タントウシャ</t>
    </rPh>
    <rPh sb="13" eb="15">
      <t>ケンシュウ</t>
    </rPh>
    <phoneticPr fontId="4"/>
  </si>
  <si>
    <t>※２　主幹教諭の◎は、主幹教諭に、より求められる指標である。</t>
    <phoneticPr fontId="4"/>
  </si>
  <si>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4"/>
  </si>
  <si>
    <t>　　選択研修</t>
    <rPh sb="2" eb="4">
      <t>センタク</t>
    </rPh>
    <rPh sb="4" eb="6">
      <t>ケンシュウ</t>
    </rPh>
    <phoneticPr fontId="4"/>
  </si>
  <si>
    <t xml:space="preserve">※４　求められる資質の☆は、その時期に求められる資質である。 </t>
    <rPh sb="3" eb="4">
      <t>モト</t>
    </rPh>
    <rPh sb="8" eb="10">
      <t>シシツ</t>
    </rPh>
    <rPh sb="16" eb="18">
      <t>ジキ</t>
    </rPh>
    <rPh sb="19" eb="20">
      <t>モト</t>
    </rPh>
    <rPh sb="24" eb="26">
      <t>シシツ</t>
    </rPh>
    <phoneticPr fontId="4"/>
  </si>
  <si>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4"/>
  </si>
  <si>
    <t>　　校内研修・ＯＪＴ等</t>
    <rPh sb="2" eb="4">
      <t>コウナイ</t>
    </rPh>
    <rPh sb="4" eb="6">
      <t>ケンシュウ</t>
    </rPh>
    <rPh sb="10" eb="11">
      <t>トウ</t>
    </rPh>
    <phoneticPr fontId="4"/>
  </si>
  <si>
    <t>※６ 【 】は、対象とする校種・特別支援学校の学部や対象とする教科である。</t>
  </si>
  <si>
    <t>　</t>
    <phoneticPr fontId="4"/>
  </si>
  <si>
    <t>第１
引数</t>
    <rPh sb="0" eb="1">
      <t>ダイ</t>
    </rPh>
    <rPh sb="3" eb="5">
      <t>ヒキスウ</t>
    </rPh>
    <phoneticPr fontId="4"/>
  </si>
  <si>
    <t>第1～3希望</t>
    <rPh sb="0" eb="1">
      <t>ダイ</t>
    </rPh>
    <rPh sb="4" eb="6">
      <t>キボウ</t>
    </rPh>
    <phoneticPr fontId="4"/>
  </si>
  <si>
    <t>第4～6希望</t>
    <rPh sb="0" eb="1">
      <t>ダイ</t>
    </rPh>
    <rPh sb="4" eb="6">
      <t>キボウ</t>
    </rPh>
    <phoneticPr fontId="4"/>
  </si>
  <si>
    <t>301・302チェック</t>
    <phoneticPr fontId="4"/>
  </si>
  <si>
    <t>判定</t>
    <rPh sb="0" eb="2">
      <t>ハンテイ</t>
    </rPh>
    <phoneticPr fontId="4"/>
  </si>
  <si>
    <t>342～344チェック</t>
    <phoneticPr fontId="4"/>
  </si>
  <si>
    <t>入力</t>
    <rPh sb="0" eb="2">
      <t>ニュウリョク</t>
    </rPh>
    <phoneticPr fontId="4"/>
  </si>
  <si>
    <t>学びのサイクル
チェック</t>
    <rPh sb="0" eb="1">
      <t>マナ</t>
    </rPh>
    <phoneticPr fontId="4"/>
  </si>
  <si>
    <t>学サイ判定</t>
    <rPh sb="0" eb="1">
      <t>ガク</t>
    </rPh>
    <rPh sb="3" eb="5">
      <t>ハンテイ</t>
    </rPh>
    <phoneticPr fontId="4"/>
  </si>
  <si>
    <t>第1～第3希望の情報担当者養成講座</t>
    <rPh sb="0" eb="1">
      <t>ダイ</t>
    </rPh>
    <rPh sb="3" eb="4">
      <t>ダイ</t>
    </rPh>
    <rPh sb="5" eb="7">
      <t>キボウ</t>
    </rPh>
    <rPh sb="8" eb="10">
      <t>ジョウホウ</t>
    </rPh>
    <rPh sb="10" eb="13">
      <t>タントウシャ</t>
    </rPh>
    <rPh sb="13" eb="15">
      <t>ヨウセイ</t>
    </rPh>
    <rPh sb="15" eb="17">
      <t>コウザ</t>
    </rPh>
    <phoneticPr fontId="4"/>
  </si>
  <si>
    <t>第4～第6希望の情報担当者養成講座</t>
    <rPh sb="0" eb="1">
      <t>ダイ</t>
    </rPh>
    <rPh sb="3" eb="4">
      <t>ダイ</t>
    </rPh>
    <rPh sb="5" eb="7">
      <t>キボウ</t>
    </rPh>
    <rPh sb="8" eb="10">
      <t>ジョウホウ</t>
    </rPh>
    <rPh sb="10" eb="13">
      <t>タントウシャ</t>
    </rPh>
    <rPh sb="13" eb="15">
      <t>ヨウセイ</t>
    </rPh>
    <rPh sb="15" eb="17">
      <t>コウザ</t>
    </rPh>
    <phoneticPr fontId="4"/>
  </si>
  <si>
    <t>いじめ問題対応講座同時受講</t>
    <rPh sb="3" eb="5">
      <t>モンダイ</t>
    </rPh>
    <rPh sb="5" eb="7">
      <t>タイオウ</t>
    </rPh>
    <rPh sb="7" eb="9">
      <t>コウザ</t>
    </rPh>
    <rPh sb="9" eb="11">
      <t>ドウジ</t>
    </rPh>
    <rPh sb="11" eb="13">
      <t>ジュコウ</t>
    </rPh>
    <phoneticPr fontId="4"/>
  </si>
  <si>
    <t>171・261チェック</t>
    <phoneticPr fontId="4"/>
  </si>
  <si>
    <t>171・261同時選択</t>
    <rPh sb="7" eb="9">
      <t>ドウジ</t>
    </rPh>
    <rPh sb="9" eb="11">
      <t>センタク</t>
    </rPh>
    <phoneticPr fontId="4"/>
  </si>
  <si>
    <t>171と261は同一日程のため、第１～第３希望内で同時選択できません。</t>
    <rPh sb="8" eb="10">
      <t>ドウイツ</t>
    </rPh>
    <rPh sb="10" eb="12">
      <t>ニッテイ</t>
    </rPh>
    <rPh sb="16" eb="17">
      <t>ダイ</t>
    </rPh>
    <rPh sb="19" eb="20">
      <t>ダイ</t>
    </rPh>
    <rPh sb="21" eb="23">
      <t>キボウ</t>
    </rPh>
    <rPh sb="23" eb="24">
      <t>ナイ</t>
    </rPh>
    <rPh sb="25" eb="27">
      <t>ドウジ</t>
    </rPh>
    <rPh sb="27" eb="29">
      <t>センタク</t>
    </rPh>
    <phoneticPr fontId="4"/>
  </si>
  <si>
    <t>「県立学校情報担当者養成講座」を希望する場合、第１～第３希望または第４～第６希望の入力欄に301・302の両方を入力してください。</t>
    <rPh sb="1" eb="3">
      <t>ケンリツ</t>
    </rPh>
    <rPh sb="3" eb="5">
      <t>ガッコウ</t>
    </rPh>
    <rPh sb="5" eb="7">
      <t>ジョウホウ</t>
    </rPh>
    <rPh sb="7" eb="10">
      <t>タントウシャ</t>
    </rPh>
    <rPh sb="10" eb="12">
      <t>ヨウセイ</t>
    </rPh>
    <rPh sb="12" eb="14">
      <t>コウザ</t>
    </rPh>
    <rPh sb="16" eb="18">
      <t>キボウ</t>
    </rPh>
    <rPh sb="20" eb="22">
      <t>バアイ</t>
    </rPh>
    <rPh sb="23" eb="24">
      <t>ダイ</t>
    </rPh>
    <rPh sb="26" eb="27">
      <t>ダイ</t>
    </rPh>
    <rPh sb="28" eb="30">
      <t>キボウ</t>
    </rPh>
    <rPh sb="33" eb="34">
      <t>ダイ</t>
    </rPh>
    <rPh sb="36" eb="37">
      <t>ダイ</t>
    </rPh>
    <rPh sb="38" eb="40">
      <t>キボウ</t>
    </rPh>
    <rPh sb="41" eb="44">
      <t>ニュウリョクラン</t>
    </rPh>
    <rPh sb="53" eb="55">
      <t>リョウホウ</t>
    </rPh>
    <rPh sb="56" eb="58">
      <t>ニュウリョク</t>
    </rPh>
    <phoneticPr fontId="4"/>
  </si>
  <si>
    <t>「いじめ問題への対応講座」を、第１～第３希望内で複数選択できません。</t>
    <rPh sb="4" eb="6">
      <t>モンダイ</t>
    </rPh>
    <rPh sb="8" eb="10">
      <t>タイオウ</t>
    </rPh>
    <rPh sb="10" eb="12">
      <t>コウザ</t>
    </rPh>
    <rPh sb="15" eb="16">
      <t>ダイ</t>
    </rPh>
    <rPh sb="18" eb="19">
      <t>ダイ</t>
    </rPh>
    <rPh sb="20" eb="22">
      <t>キボウ</t>
    </rPh>
    <rPh sb="22" eb="23">
      <t>ナイ</t>
    </rPh>
    <rPh sb="24" eb="26">
      <t>フクスウ</t>
    </rPh>
    <rPh sb="26" eb="28">
      <t>センタク</t>
    </rPh>
    <phoneticPr fontId="4"/>
  </si>
  <si>
    <t>大学講座数チェック</t>
    <rPh sb="0" eb="2">
      <t>ダイガク</t>
    </rPh>
    <rPh sb="2" eb="5">
      <t>コウザスウ</t>
    </rPh>
    <phoneticPr fontId="4"/>
  </si>
  <si>
    <t>第1～第3希望の研修所講座選択チェック</t>
    <rPh sb="0" eb="1">
      <t>ダイ</t>
    </rPh>
    <rPh sb="3" eb="4">
      <t>ダイ</t>
    </rPh>
    <rPh sb="5" eb="7">
      <t>キボウ</t>
    </rPh>
    <rPh sb="8" eb="11">
      <t>ケンシュウショ</t>
    </rPh>
    <rPh sb="11" eb="13">
      <t>コウザ</t>
    </rPh>
    <rPh sb="13" eb="15">
      <t>センタク</t>
    </rPh>
    <phoneticPr fontId="4"/>
  </si>
  <si>
    <t>第4～第6希望の研修所講座選択チェック</t>
    <rPh sb="0" eb="1">
      <t>ダイ</t>
    </rPh>
    <rPh sb="3" eb="4">
      <t>ダイ</t>
    </rPh>
    <rPh sb="5" eb="7">
      <t>キボウ</t>
    </rPh>
    <rPh sb="8" eb="11">
      <t>ケンシュウショ</t>
    </rPh>
    <rPh sb="11" eb="13">
      <t>コウザ</t>
    </rPh>
    <rPh sb="13" eb="15">
      <t>センタク</t>
    </rPh>
    <phoneticPr fontId="4"/>
  </si>
  <si>
    <t>第１～第３希望の中で、少なくとも一つは研修所での講座（201～361）を選択してください。</t>
    <rPh sb="0" eb="1">
      <t>ダイ</t>
    </rPh>
    <rPh sb="3" eb="4">
      <t>ダイ</t>
    </rPh>
    <rPh sb="5" eb="7">
      <t>キボウ</t>
    </rPh>
    <rPh sb="8" eb="9">
      <t>ナカ</t>
    </rPh>
    <rPh sb="11" eb="12">
      <t>スク</t>
    </rPh>
    <rPh sb="16" eb="17">
      <t>ヒト</t>
    </rPh>
    <rPh sb="19" eb="22">
      <t>ケンシュウショ</t>
    </rPh>
    <rPh sb="24" eb="26">
      <t>コウザ</t>
    </rPh>
    <rPh sb="36" eb="38">
      <t>センタク</t>
    </rPh>
    <phoneticPr fontId="4"/>
  </si>
  <si>
    <t>第４～第６希望の中で、少なくとも一つは研修所での講座（201～362）を選択してください。</t>
    <rPh sb="0" eb="1">
      <t>ダイ</t>
    </rPh>
    <rPh sb="3" eb="4">
      <t>ダイ</t>
    </rPh>
    <rPh sb="5" eb="7">
      <t>キボウ</t>
    </rPh>
    <rPh sb="8" eb="9">
      <t>ナカ</t>
    </rPh>
    <rPh sb="11" eb="12">
      <t>スク</t>
    </rPh>
    <rPh sb="16" eb="17">
      <t>ヒト</t>
    </rPh>
    <rPh sb="19" eb="22">
      <t>ケンシュウショ</t>
    </rPh>
    <rPh sb="24" eb="26">
      <t>コウザ</t>
    </rPh>
    <rPh sb="36" eb="38">
      <t>センタク</t>
    </rPh>
    <phoneticPr fontId="4"/>
  </si>
  <si>
    <t xml:space="preserve"> </t>
    <phoneticPr fontId="4"/>
  </si>
  <si>
    <t xml:space="preserve">                   </t>
    <phoneticPr fontId="4"/>
  </si>
  <si>
    <t xml:space="preserve">                      </t>
    <phoneticPr fontId="4"/>
  </si>
  <si>
    <t xml:space="preserve"> </t>
    <phoneticPr fontId="4"/>
  </si>
  <si>
    <t>引数用
列番号</t>
    <rPh sb="0" eb="2">
      <t>ヒキスウ</t>
    </rPh>
    <rPh sb="2" eb="3">
      <t>ヨウ</t>
    </rPh>
    <rPh sb="4" eb="7">
      <t>レツバンゴウ</t>
    </rPh>
    <phoneticPr fontId="4"/>
  </si>
  <si>
    <t>農業</t>
    <rPh sb="0" eb="2">
      <t>ノウギョウ</t>
    </rPh>
    <phoneticPr fontId="4"/>
  </si>
  <si>
    <t>太郎</t>
    <rPh sb="0" eb="2">
      <t>タロウ</t>
    </rPh>
    <phoneticPr fontId="4"/>
  </si>
  <si>
    <t>市川</t>
    <rPh sb="0" eb="2">
      <t>イチカワ</t>
    </rPh>
    <phoneticPr fontId="4"/>
  </si>
  <si>
    <r>
      <t xml:space="preserve">（様式２） 　　　　   </t>
    </r>
    <r>
      <rPr>
        <sz val="10"/>
        <color theme="1"/>
        <rFont val="ＭＳ 明朝"/>
        <family val="1"/>
        <charset val="128"/>
      </rPr>
      <t>受講番号</t>
    </r>
    <rPh sb="1" eb="3">
      <t>ヨウシキ</t>
    </rPh>
    <rPh sb="13" eb="15">
      <t>ジュコウ</t>
    </rPh>
    <rPh sb="15" eb="17">
      <t>バンゴウ</t>
    </rPh>
    <phoneticPr fontId="4"/>
  </si>
  <si>
    <t>高等学校中堅教諭等資質向上研修　教育課題研修(２日分)希望調査</t>
    <rPh sb="16" eb="18">
      <t>キョウイク</t>
    </rPh>
    <rPh sb="18" eb="20">
      <t>カダイ</t>
    </rPh>
    <rPh sb="20" eb="22">
      <t>ケンシュウ</t>
    </rPh>
    <rPh sb="24" eb="26">
      <t>ニチブン</t>
    </rPh>
    <rPh sb="27" eb="29">
      <t>キボウ</t>
    </rPh>
    <rPh sb="29" eb="31">
      <t>チョウサ</t>
    </rPh>
    <phoneticPr fontId="4"/>
  </si>
  <si>
    <t>県内の大学・教育施設による研修（２日）</t>
    <rPh sb="0" eb="2">
      <t>ケンナイ</t>
    </rPh>
    <rPh sb="3" eb="5">
      <t>ダイガク</t>
    </rPh>
    <rPh sb="6" eb="8">
      <t>キョウイク</t>
    </rPh>
    <rPh sb="8" eb="10">
      <t>シセツ</t>
    </rPh>
    <rPh sb="13" eb="15">
      <t>ケンシュウ</t>
    </rPh>
    <rPh sb="17" eb="18">
      <t>ニチ</t>
    </rPh>
    <phoneticPr fontId="4"/>
  </si>
  <si>
    <t>第1～第2
入力漏れ</t>
    <rPh sb="0" eb="1">
      <t>ダイ</t>
    </rPh>
    <rPh sb="3" eb="4">
      <t>ダイ</t>
    </rPh>
    <rPh sb="6" eb="8">
      <t>ニュウリョク</t>
    </rPh>
    <rPh sb="8" eb="9">
      <t>モ</t>
    </rPh>
    <phoneticPr fontId="4"/>
  </si>
  <si>
    <t>第1～2希望</t>
    <rPh sb="0" eb="1">
      <t>ダイ</t>
    </rPh>
    <rPh sb="4" eb="6">
      <t>キボウ</t>
    </rPh>
    <phoneticPr fontId="4"/>
  </si>
  <si>
    <t>第3～4希望</t>
    <rPh sb="0" eb="1">
      <t>ダイ</t>
    </rPh>
    <rPh sb="4" eb="6">
      <t>キボウ</t>
    </rPh>
    <phoneticPr fontId="4"/>
  </si>
  <si>
    <t>第1～第2希望入力漏れ</t>
    <rPh sb="0" eb="1">
      <t>ダイ</t>
    </rPh>
    <rPh sb="3" eb="4">
      <t>ダイ</t>
    </rPh>
    <rPh sb="5" eb="7">
      <t>キボウ</t>
    </rPh>
    <rPh sb="7" eb="9">
      <t>ニュウリョク</t>
    </rPh>
    <rPh sb="9" eb="10">
      <t>モ</t>
    </rPh>
    <phoneticPr fontId="4"/>
  </si>
  <si>
    <t>第１、第２希望に入力漏れがあります。</t>
    <rPh sb="0" eb="1">
      <t>ダイ</t>
    </rPh>
    <rPh sb="3" eb="4">
      <t>ダイ</t>
    </rPh>
    <rPh sb="5" eb="7">
      <t>キボウ</t>
    </rPh>
    <rPh sb="8" eb="10">
      <t>ニュウリョク</t>
    </rPh>
    <rPh sb="10" eb="11">
      <t>モ</t>
    </rPh>
    <phoneticPr fontId="4"/>
  </si>
  <si>
    <t>第1～第2希望入力重複</t>
    <rPh sb="0" eb="1">
      <t>ダイ</t>
    </rPh>
    <rPh sb="3" eb="4">
      <t>ダイ</t>
    </rPh>
    <rPh sb="5" eb="7">
      <t>キボウ</t>
    </rPh>
    <rPh sb="7" eb="9">
      <t>ニュウリョク</t>
    </rPh>
    <rPh sb="9" eb="11">
      <t>チョウフク</t>
    </rPh>
    <phoneticPr fontId="4"/>
  </si>
  <si>
    <t>第１、第２希望の入力に重複があります。</t>
    <rPh sb="0" eb="1">
      <t>ダイ</t>
    </rPh>
    <rPh sb="3" eb="4">
      <t>ダイ</t>
    </rPh>
    <rPh sb="5" eb="7">
      <t>キボウ</t>
    </rPh>
    <rPh sb="8" eb="10">
      <t>ニュウリョク</t>
    </rPh>
    <rPh sb="11" eb="13">
      <t>チョウフク</t>
    </rPh>
    <phoneticPr fontId="4"/>
  </si>
  <si>
    <t>第1～第2希望日程重複</t>
    <rPh sb="0" eb="1">
      <t>ダイ</t>
    </rPh>
    <rPh sb="3" eb="4">
      <t>ダイ</t>
    </rPh>
    <rPh sb="5" eb="7">
      <t>キボウ</t>
    </rPh>
    <rPh sb="7" eb="9">
      <t>ニッテイ</t>
    </rPh>
    <rPh sb="9" eb="11">
      <t>チョウフク</t>
    </rPh>
    <phoneticPr fontId="4"/>
  </si>
  <si>
    <t>第１、第２希望で入力した講座の日程に重複があります。</t>
    <rPh sb="0" eb="1">
      <t>ダイ</t>
    </rPh>
    <rPh sb="3" eb="4">
      <t>ダイ</t>
    </rPh>
    <rPh sb="5" eb="7">
      <t>キボウ</t>
    </rPh>
    <rPh sb="8" eb="10">
      <t>ニュウリョク</t>
    </rPh>
    <rPh sb="12" eb="14">
      <t>コウザ</t>
    </rPh>
    <rPh sb="15" eb="17">
      <t>ニッテイ</t>
    </rPh>
    <rPh sb="18" eb="20">
      <t>チョウフク</t>
    </rPh>
    <phoneticPr fontId="4"/>
  </si>
  <si>
    <t>第3～第4希望入力漏れ</t>
    <rPh sb="0" eb="1">
      <t>ダイ</t>
    </rPh>
    <rPh sb="3" eb="4">
      <t>ダイ</t>
    </rPh>
    <rPh sb="5" eb="7">
      <t>キボウ</t>
    </rPh>
    <rPh sb="7" eb="9">
      <t>ニュウリョク</t>
    </rPh>
    <rPh sb="9" eb="10">
      <t>モ</t>
    </rPh>
    <phoneticPr fontId="4"/>
  </si>
  <si>
    <t>第３、第４希望に入力漏れがあります。</t>
    <rPh sb="0" eb="1">
      <t>ダイ</t>
    </rPh>
    <rPh sb="3" eb="4">
      <t>ダイ</t>
    </rPh>
    <rPh sb="5" eb="7">
      <t>キボウ</t>
    </rPh>
    <rPh sb="8" eb="10">
      <t>ニュウリョク</t>
    </rPh>
    <rPh sb="10" eb="11">
      <t>モ</t>
    </rPh>
    <phoneticPr fontId="4"/>
  </si>
  <si>
    <t>第3～第4希望入力重複</t>
    <rPh sb="0" eb="1">
      <t>ダイ</t>
    </rPh>
    <rPh sb="3" eb="4">
      <t>ダイ</t>
    </rPh>
    <rPh sb="5" eb="7">
      <t>キボウ</t>
    </rPh>
    <rPh sb="7" eb="9">
      <t>ニュウリョク</t>
    </rPh>
    <rPh sb="9" eb="11">
      <t>チョウフク</t>
    </rPh>
    <phoneticPr fontId="4"/>
  </si>
  <si>
    <t>第３、第４希望の入力に重複があります。</t>
    <rPh sb="0" eb="1">
      <t>ダイ</t>
    </rPh>
    <rPh sb="3" eb="4">
      <t>ダイ</t>
    </rPh>
    <rPh sb="5" eb="7">
      <t>キボウ</t>
    </rPh>
    <rPh sb="8" eb="10">
      <t>ニュウリョク</t>
    </rPh>
    <rPh sb="11" eb="13">
      <t>チョウフク</t>
    </rPh>
    <phoneticPr fontId="4"/>
  </si>
  <si>
    <t>第1～第2希望の191・192選択エラー</t>
    <rPh sb="0" eb="1">
      <t>ダイ</t>
    </rPh>
    <rPh sb="3" eb="4">
      <t>ダイ</t>
    </rPh>
    <rPh sb="5" eb="7">
      <t>キボウ</t>
    </rPh>
    <rPh sb="15" eb="17">
      <t>センタク</t>
    </rPh>
    <phoneticPr fontId="4"/>
  </si>
  <si>
    <t>「教師の学びのサイクル」を選択する場合、第１、第２希望または第３、第４希望の中でそれぞれの入力欄に191・192の両方を入力してください。</t>
    <rPh sb="1" eb="3">
      <t>キョウシ</t>
    </rPh>
    <rPh sb="4" eb="5">
      <t>マナ</t>
    </rPh>
    <rPh sb="13" eb="15">
      <t>センタク</t>
    </rPh>
    <rPh sb="17" eb="19">
      <t>バアイ</t>
    </rPh>
    <rPh sb="20" eb="21">
      <t>ダイ</t>
    </rPh>
    <rPh sb="23" eb="24">
      <t>ダイ</t>
    </rPh>
    <rPh sb="25" eb="27">
      <t>キボウ</t>
    </rPh>
    <rPh sb="30" eb="31">
      <t>ダイ</t>
    </rPh>
    <rPh sb="33" eb="34">
      <t>ダイ</t>
    </rPh>
    <rPh sb="35" eb="37">
      <t>キボウ</t>
    </rPh>
    <rPh sb="38" eb="39">
      <t>ナカ</t>
    </rPh>
    <rPh sb="45" eb="48">
      <t>ニュウリョクラン</t>
    </rPh>
    <rPh sb="57" eb="59">
      <t>リョウホウ</t>
    </rPh>
    <rPh sb="60" eb="62">
      <t>ニュウリョク</t>
    </rPh>
    <phoneticPr fontId="4"/>
  </si>
  <si>
    <t>第3～第4希望の191・192選択エラー</t>
    <rPh sb="0" eb="1">
      <t>ダイ</t>
    </rPh>
    <rPh sb="3" eb="4">
      <t>ダイ</t>
    </rPh>
    <rPh sb="5" eb="7">
      <t>キボウ</t>
    </rPh>
    <rPh sb="15" eb="17">
      <t>センタク</t>
    </rPh>
    <phoneticPr fontId="4"/>
  </si>
  <si>
    <t>第希望</t>
    <rPh sb="0" eb="1">
      <t>ダイ</t>
    </rPh>
    <rPh sb="1" eb="3">
      <t>キボウ</t>
    </rPh>
    <phoneticPr fontId="4"/>
  </si>
  <si>
    <t>第１、第２希望を以下に入力</t>
    <rPh sb="0" eb="1">
      <t>ダイ</t>
    </rPh>
    <rPh sb="3" eb="4">
      <t>ダイ</t>
    </rPh>
    <rPh sb="5" eb="7">
      <t>キボウ</t>
    </rPh>
    <rPh sb="8" eb="10">
      <t>イカ</t>
    </rPh>
    <rPh sb="11" eb="13">
      <t>ニュウリョク</t>
    </rPh>
    <phoneticPr fontId="4"/>
  </si>
  <si>
    <t>第３、第４希望を以下に入力</t>
    <rPh sb="0" eb="1">
      <t>ダイ</t>
    </rPh>
    <rPh sb="3" eb="4">
      <t>ダイ</t>
    </rPh>
    <rPh sb="5" eb="7">
      <t>キボウ</t>
    </rPh>
    <rPh sb="8" eb="10">
      <t>イカ</t>
    </rPh>
    <rPh sb="11" eb="13">
      <t>ニュウリョク</t>
    </rPh>
    <phoneticPr fontId="4"/>
  </si>
  <si>
    <t>甲南大学</t>
    <rPh sb="0" eb="2">
      <t>コウナン</t>
    </rPh>
    <rPh sb="2" eb="4">
      <t>ダイガク</t>
    </rPh>
    <phoneticPr fontId="4"/>
  </si>
  <si>
    <t>県立但馬やまびこの郷</t>
    <rPh sb="0" eb="2">
      <t>ケンリツ</t>
    </rPh>
    <rPh sb="2" eb="4">
      <t>タジマ</t>
    </rPh>
    <rPh sb="9" eb="10">
      <t>サト</t>
    </rPh>
    <phoneticPr fontId="4"/>
  </si>
  <si>
    <t>森本　成己</t>
  </si>
  <si>
    <t>松野　哲也</t>
  </si>
  <si>
    <t>中野　卓哉</t>
  </si>
  <si>
    <t>永本　浩一</t>
  </si>
  <si>
    <t>伊藤　聖二</t>
  </si>
  <si>
    <t>千葉　栄三</t>
  </si>
  <si>
    <t>楠田　俊夫</t>
  </si>
  <si>
    <t>切原　賀子</t>
  </si>
  <si>
    <t>藤原　生也</t>
  </si>
  <si>
    <t>岸部　健司</t>
  </si>
  <si>
    <t>塚田　誠司</t>
  </si>
  <si>
    <t>齋藤　勝</t>
  </si>
  <si>
    <t>大角　謙二</t>
  </si>
  <si>
    <t>村中　利章</t>
  </si>
  <si>
    <t>藤原　良光</t>
  </si>
  <si>
    <t>小川　秀雄</t>
  </si>
  <si>
    <t>第３、第４希望で入力した講座の中に、第１、第２希望の講座との重複があります。</t>
    <rPh sb="0" eb="1">
      <t>ダイ</t>
    </rPh>
    <rPh sb="3" eb="4">
      <t>ダイ</t>
    </rPh>
    <rPh sb="5" eb="7">
      <t>キボウ</t>
    </rPh>
    <rPh sb="8" eb="10">
      <t>ニュウリョク</t>
    </rPh>
    <rPh sb="12" eb="14">
      <t>コウザ</t>
    </rPh>
    <rPh sb="15" eb="16">
      <t>ナカ</t>
    </rPh>
    <rPh sb="18" eb="19">
      <t>ダイ</t>
    </rPh>
    <rPh sb="21" eb="22">
      <t>ダイ</t>
    </rPh>
    <rPh sb="23" eb="25">
      <t>キボウ</t>
    </rPh>
    <rPh sb="26" eb="28">
      <t>コウザ</t>
    </rPh>
    <rPh sb="30" eb="32">
      <t>チョウフク</t>
    </rPh>
    <phoneticPr fontId="4"/>
  </si>
  <si>
    <t>第3、第4希望の第1、第2希望との重複</t>
    <rPh sb="0" eb="1">
      <t>ダイ</t>
    </rPh>
    <rPh sb="3" eb="4">
      <t>ダイ</t>
    </rPh>
    <rPh sb="5" eb="7">
      <t>キボウ</t>
    </rPh>
    <rPh sb="8" eb="9">
      <t>ダイ</t>
    </rPh>
    <rPh sb="11" eb="12">
      <t>ダイ</t>
    </rPh>
    <rPh sb="13" eb="15">
      <t>キボウ</t>
    </rPh>
    <rPh sb="17" eb="19">
      <t>チョウフク</t>
    </rPh>
    <phoneticPr fontId="4"/>
  </si>
  <si>
    <t>第3～第4
入力漏れ</t>
    <rPh sb="0" eb="1">
      <t>ダイ</t>
    </rPh>
    <rPh sb="3" eb="4">
      <t>ダイ</t>
    </rPh>
    <rPh sb="6" eb="8">
      <t>ニュウリョク</t>
    </rPh>
    <rPh sb="8" eb="9">
      <t>モ</t>
    </rPh>
    <phoneticPr fontId="4"/>
  </si>
  <si>
    <t>R05中堅</t>
    <rPh sb="3" eb="5">
      <t>チュウケン</t>
    </rPh>
    <phoneticPr fontId="4"/>
  </si>
  <si>
    <t>兵庫教育大学</t>
    <rPh sb="0" eb="2">
      <t>ヒョウゴ</t>
    </rPh>
    <phoneticPr fontId="4"/>
  </si>
  <si>
    <t>生徒理解に基づく生徒指導の在り方</t>
    <phoneticPr fontId="4"/>
  </si>
  <si>
    <t>様々な生徒指導案件と対応事例</t>
    <phoneticPr fontId="4"/>
  </si>
  <si>
    <t>生徒指導と教育相談</t>
    <phoneticPr fontId="4"/>
  </si>
  <si>
    <t>子どもの現在と生徒指導</t>
    <phoneticPr fontId="4"/>
  </si>
  <si>
    <t>グループワーク</t>
    <phoneticPr fontId="4"/>
  </si>
  <si>
    <t>学級経営と生徒指導</t>
    <phoneticPr fontId="4"/>
  </si>
  <si>
    <t>神戸女子大学</t>
    <phoneticPr fontId="4"/>
  </si>
  <si>
    <t>神戸女子大学</t>
    <phoneticPr fontId="4"/>
  </si>
  <si>
    <t>令和の時代に求められる生徒指導</t>
    <phoneticPr fontId="4"/>
  </si>
  <si>
    <t>困難課題と新たな学校づくり</t>
    <phoneticPr fontId="4"/>
  </si>
  <si>
    <t>生徒指導と危機対応</t>
    <phoneticPr fontId="4"/>
  </si>
  <si>
    <t>教育課程と生徒指導</t>
    <phoneticPr fontId="4"/>
  </si>
  <si>
    <t>支援ニーズの理解と進路・生徒指導</t>
    <phoneticPr fontId="4"/>
  </si>
  <si>
    <t>多様な子ども一人一人の学びを引き出す授業</t>
    <phoneticPr fontId="4"/>
  </si>
  <si>
    <t>研修内容（講義タイトル等）</t>
    <rPh sb="0" eb="2">
      <t>ケンシュウ</t>
    </rPh>
    <rPh sb="2" eb="4">
      <t>ナイヨウ</t>
    </rPh>
    <rPh sb="5" eb="7">
      <t>コウギ</t>
    </rPh>
    <rPh sb="11" eb="12">
      <t>トウ</t>
    </rPh>
    <phoneticPr fontId="4"/>
  </si>
  <si>
    <t>JICAの開発教育支援事業の活用</t>
    <rPh sb="5" eb="7">
      <t>カイハツ</t>
    </rPh>
    <rPh sb="7" eb="9">
      <t>キョウイク</t>
    </rPh>
    <rPh sb="9" eb="11">
      <t>シエン</t>
    </rPh>
    <phoneticPr fontId="4"/>
  </si>
  <si>
    <t>宮本　稚子</t>
  </si>
  <si>
    <t>近藤　和弘</t>
  </si>
  <si>
    <t>富田　尚美</t>
  </si>
  <si>
    <t>阿部　浩士</t>
  </si>
  <si>
    <t>木山　正規</t>
  </si>
  <si>
    <t>吉田　真治</t>
  </si>
  <si>
    <t>岩本　義裕</t>
  </si>
  <si>
    <t>吉澤　孝雄</t>
  </si>
  <si>
    <t>内藤　仁視</t>
  </si>
  <si>
    <t>森垣　泰宏</t>
  </si>
  <si>
    <t>田中　盛雄</t>
  </si>
  <si>
    <t>古谷　勇行</t>
  </si>
  <si>
    <t>神戸</t>
  </si>
  <si>
    <t>国語</t>
  </si>
  <si>
    <t>兵庫</t>
  </si>
  <si>
    <t>神戸鈴蘭台</t>
  </si>
  <si>
    <t>須磨友が丘</t>
  </si>
  <si>
    <t>兵庫工業</t>
  </si>
  <si>
    <t>神戸商業</t>
  </si>
  <si>
    <t>尼崎小田</t>
  </si>
  <si>
    <t>尼崎稲園</t>
  </si>
  <si>
    <t>武庫荘総合</t>
  </si>
  <si>
    <t>西宮</t>
  </si>
  <si>
    <t>川西明峰</t>
  </si>
  <si>
    <t>北摂三田</t>
  </si>
  <si>
    <t>三田祥雲館</t>
  </si>
  <si>
    <t>明石南</t>
  </si>
  <si>
    <t>明石清水</t>
  </si>
  <si>
    <t>加古川西</t>
  </si>
  <si>
    <t>農業</t>
  </si>
  <si>
    <t>三木</t>
  </si>
  <si>
    <t>三木東</t>
  </si>
  <si>
    <t>姫路北</t>
  </si>
  <si>
    <t>赤穂</t>
  </si>
  <si>
    <t>上郡</t>
  </si>
  <si>
    <t>地歴・公民</t>
  </si>
  <si>
    <t>尼崎工業</t>
  </si>
  <si>
    <t>明石北</t>
  </si>
  <si>
    <t>高砂南</t>
  </si>
  <si>
    <t>姫路南</t>
  </si>
  <si>
    <t>姫路工業</t>
  </si>
  <si>
    <t>豊岡総合</t>
  </si>
  <si>
    <t>和田山</t>
  </si>
  <si>
    <t>市立琴丘</t>
  </si>
  <si>
    <t>東灘</t>
  </si>
  <si>
    <t>数学</t>
  </si>
  <si>
    <t>長田</t>
  </si>
  <si>
    <t>星陵</t>
  </si>
  <si>
    <t>舞子</t>
  </si>
  <si>
    <t>神戸工業</t>
  </si>
  <si>
    <t>尼崎北</t>
  </si>
  <si>
    <t>鳴尾</t>
  </si>
  <si>
    <t>西宮南</t>
  </si>
  <si>
    <t>宝塚東</t>
  </si>
  <si>
    <t>川西北陵</t>
  </si>
  <si>
    <t>宝塚西</t>
  </si>
  <si>
    <t>阪神昆陽</t>
  </si>
  <si>
    <t>三田西陵</t>
  </si>
  <si>
    <t>明石城西</t>
  </si>
  <si>
    <t>加古川東</t>
  </si>
  <si>
    <t>東播工業</t>
  </si>
  <si>
    <t>姫路東</t>
  </si>
  <si>
    <t>姫路西</t>
  </si>
  <si>
    <t>龍野</t>
  </si>
  <si>
    <t>県立大学附属高等学校</t>
  </si>
  <si>
    <t>市立西宮東</t>
  </si>
  <si>
    <t>理科</t>
  </si>
  <si>
    <t>神戸高塚</t>
  </si>
  <si>
    <t>西宮香風</t>
  </si>
  <si>
    <t>芦屋</t>
  </si>
  <si>
    <t>宝塚北</t>
  </si>
  <si>
    <t>明石</t>
  </si>
  <si>
    <t>明石西</t>
  </si>
  <si>
    <t>東播磨</t>
  </si>
  <si>
    <t>姫路別所</t>
  </si>
  <si>
    <t>相生</t>
  </si>
  <si>
    <t>香寺</t>
  </si>
  <si>
    <t>山崎</t>
  </si>
  <si>
    <t>御影</t>
  </si>
  <si>
    <t>保健体育</t>
  </si>
  <si>
    <t>伊丹北</t>
  </si>
  <si>
    <t>川西緑台</t>
  </si>
  <si>
    <t>篠山産業</t>
  </si>
  <si>
    <t>三木北</t>
  </si>
  <si>
    <t>洲本</t>
  </si>
  <si>
    <t>淡路三原</t>
  </si>
  <si>
    <t>県立芦屋国際中等教育学校</t>
  </si>
  <si>
    <t>芦屋国際</t>
  </si>
  <si>
    <t>市立飾磨</t>
  </si>
  <si>
    <t>津名</t>
  </si>
  <si>
    <t>外国語</t>
  </si>
  <si>
    <t>西宮今津</t>
  </si>
  <si>
    <t>伊丹西</t>
  </si>
  <si>
    <t>有馬</t>
  </si>
  <si>
    <t>松陽</t>
  </si>
  <si>
    <t>佐用</t>
  </si>
  <si>
    <t>市立尼崎双星</t>
  </si>
  <si>
    <t>家庭</t>
  </si>
  <si>
    <t>加古川南</t>
  </si>
  <si>
    <t>播磨農業</t>
  </si>
  <si>
    <t>龍野北</t>
  </si>
  <si>
    <t>情報</t>
  </si>
  <si>
    <t>氷上</t>
  </si>
  <si>
    <t>工業</t>
  </si>
  <si>
    <t>西脇工業</t>
  </si>
  <si>
    <t>洲本実業</t>
  </si>
  <si>
    <t>商業</t>
  </si>
  <si>
    <t>香住</t>
  </si>
  <si>
    <t>水産</t>
  </si>
  <si>
    <t>宝塚</t>
  </si>
  <si>
    <t>数学</t>
    <rPh sb="0" eb="2">
      <t>スウガク</t>
    </rPh>
    <phoneticPr fontId="4"/>
  </si>
  <si>
    <t>重篤な事案にならないための対応力とは</t>
    <phoneticPr fontId="4"/>
  </si>
  <si>
    <t>生徒指導と授業づくり･･･３つのテーマに即して</t>
    <phoneticPr fontId="4"/>
  </si>
  <si>
    <t>多様性と自己理解</t>
    <phoneticPr fontId="4"/>
  </si>
  <si>
    <t>生徒指導とコミュニケーション －こころを心で－</t>
    <phoneticPr fontId="4"/>
  </si>
  <si>
    <t>教師のためのストレスマネジメント</t>
    <phoneticPr fontId="4"/>
  </si>
  <si>
    <t>不登校の現状と具体的な対応について</t>
    <rPh sb="0" eb="3">
      <t>フトウコウ</t>
    </rPh>
    <rPh sb="4" eb="6">
      <t>ゲンジョウ</t>
    </rPh>
    <rPh sb="7" eb="9">
      <t>グタイ</t>
    </rPh>
    <rPh sb="9" eb="10">
      <t>テキ</t>
    </rPh>
    <rPh sb="11" eb="13">
      <t>タイオウ</t>
    </rPh>
    <phoneticPr fontId="4"/>
  </si>
  <si>
    <t>学校におけるいじめに対する具体的な対応について</t>
    <phoneticPr fontId="4"/>
  </si>
  <si>
    <t>教育相談としての７分面談について</t>
    <phoneticPr fontId="4"/>
  </si>
  <si>
    <r>
      <t>※教育課題研修では、県内の大学・教育施設による研修を２日、県立総合教育センターの選択研修講座による研修を１日、</t>
    </r>
    <r>
      <rPr>
        <sz val="10"/>
        <rFont val="ＭＳ 明朝"/>
        <family val="1"/>
        <charset val="128"/>
      </rPr>
      <t>合計３日間</t>
    </r>
    <r>
      <rPr>
        <sz val="10"/>
        <color theme="1"/>
        <rFont val="ＭＳ 明朝"/>
        <family val="1"/>
        <charset val="128"/>
      </rPr>
      <t>受講します。（様式２）では、その内、</t>
    </r>
    <r>
      <rPr>
        <b/>
        <u/>
        <sz val="10"/>
        <color rgb="FFFF0000"/>
        <rFont val="ＭＳ 明朝"/>
        <family val="1"/>
        <charset val="128"/>
      </rPr>
      <t>県内の大学・教育施設による研修の２日分</t>
    </r>
    <r>
      <rPr>
        <sz val="10"/>
        <color theme="1"/>
        <rFont val="ＭＳ 明朝"/>
        <family val="1"/>
        <charset val="128"/>
      </rPr>
      <t>の希望調査を行います。
※県立総合教育センターの選択研修講座による研修１日分については、既に各自でお申し込みいただいたと思いますが、まだの場合は「令和７年度 教職員研修のしおり」のｐ79を参照し、各自でお申し込みください。</t>
    </r>
    <r>
      <rPr>
        <b/>
        <sz val="10"/>
        <color rgb="FFFF0000"/>
        <rFont val="ＭＳ 明朝"/>
        <family val="1"/>
        <charset val="128"/>
      </rPr>
      <t xml:space="preserve">
</t>
    </r>
    <r>
      <rPr>
        <sz val="10"/>
        <rFont val="ＭＳ 明朝"/>
        <family val="1"/>
        <charset val="128"/>
      </rPr>
      <t>※</t>
    </r>
    <r>
      <rPr>
        <b/>
        <u/>
        <sz val="10"/>
        <color rgb="FFFF0000"/>
        <rFont val="ＭＳ 明朝"/>
        <family val="1"/>
        <charset val="128"/>
      </rPr>
      <t>必ず第４希望まで</t>
    </r>
    <r>
      <rPr>
        <sz val="10"/>
        <rFont val="ＭＳ 明朝"/>
        <family val="1"/>
        <charset val="128"/>
      </rPr>
      <t>入力してください。</t>
    </r>
    <r>
      <rPr>
        <b/>
        <sz val="10"/>
        <color rgb="FFFF0000"/>
        <rFont val="ＭＳ ゴシック"/>
        <family val="3"/>
        <charset val="128"/>
      </rPr>
      <t xml:space="preserve">
</t>
    </r>
    <r>
      <rPr>
        <b/>
        <sz val="12"/>
        <rFont val="ＭＳ ゴシック"/>
        <family val="3"/>
        <charset val="128"/>
      </rPr>
      <t>＜第１、第２希望について＞</t>
    </r>
    <r>
      <rPr>
        <b/>
        <sz val="10"/>
        <color rgb="FFFF0000"/>
        <rFont val="ＭＳ ゴシック"/>
        <family val="3"/>
        <charset val="128"/>
      </rPr>
      <t xml:space="preserve">
</t>
    </r>
    <r>
      <rPr>
        <sz val="10"/>
        <rFont val="ＭＳ 明朝"/>
        <family val="1"/>
        <charset val="128"/>
      </rPr>
      <t>※</t>
    </r>
    <r>
      <rPr>
        <b/>
        <sz val="10"/>
        <color rgb="FFFF0000"/>
        <rFont val="ＭＳ 明朝"/>
        <family val="1"/>
        <charset val="128"/>
      </rPr>
      <t>県内の大学・教育施設による研修（p9の№111～№181）</t>
    </r>
    <r>
      <rPr>
        <sz val="10"/>
        <rFont val="ＭＳ 明朝"/>
        <family val="1"/>
        <charset val="128"/>
      </rPr>
      <t>の中から、選択を希望する講座の第１希望、第２希望を入力してください。</t>
    </r>
    <r>
      <rPr>
        <b/>
        <sz val="10"/>
        <color rgb="FFFF0000"/>
        <rFont val="ＭＳ ゴシック"/>
        <family val="3"/>
        <charset val="128"/>
      </rPr>
      <t xml:space="preserve">
</t>
    </r>
    <rPh sb="1" eb="3">
      <t>キョウイク</t>
    </rPh>
    <rPh sb="3" eb="5">
      <t>カダイ</t>
    </rPh>
    <rPh sb="5" eb="7">
      <t>ケンシュウ</t>
    </rPh>
    <rPh sb="10" eb="12">
      <t>ケンナイ</t>
    </rPh>
    <rPh sb="13" eb="15">
      <t>ダイガク</t>
    </rPh>
    <rPh sb="16" eb="18">
      <t>キョウイク</t>
    </rPh>
    <rPh sb="18" eb="20">
      <t>シセツ</t>
    </rPh>
    <rPh sb="23" eb="25">
      <t>ケンシュウ</t>
    </rPh>
    <rPh sb="27" eb="28">
      <t>ニチ</t>
    </rPh>
    <rPh sb="29" eb="31">
      <t>ケンリツ</t>
    </rPh>
    <rPh sb="31" eb="33">
      <t>ソウゴウ</t>
    </rPh>
    <rPh sb="33" eb="35">
      <t>キョウイク</t>
    </rPh>
    <rPh sb="40" eb="42">
      <t>センタク</t>
    </rPh>
    <rPh sb="42" eb="44">
      <t>ケンシュウ</t>
    </rPh>
    <rPh sb="44" eb="46">
      <t>コウザ</t>
    </rPh>
    <rPh sb="49" eb="51">
      <t>ケンシュウ</t>
    </rPh>
    <rPh sb="53" eb="54">
      <t>ニチ</t>
    </rPh>
    <rPh sb="58" eb="60">
      <t>ニチカン</t>
    </rPh>
    <rPh sb="60" eb="62">
      <t>ジュコウ</t>
    </rPh>
    <rPh sb="67" eb="69">
      <t>ヨウシキ</t>
    </rPh>
    <rPh sb="76" eb="77">
      <t>ウチ</t>
    </rPh>
    <rPh sb="78" eb="80">
      <t>ケンナイ</t>
    </rPh>
    <rPh sb="81" eb="83">
      <t>ダイガク</t>
    </rPh>
    <rPh sb="84" eb="86">
      <t>キョウイク</t>
    </rPh>
    <rPh sb="86" eb="88">
      <t>シセツ</t>
    </rPh>
    <rPh sb="91" eb="93">
      <t>ケンシュウ</t>
    </rPh>
    <rPh sb="95" eb="97">
      <t>ニチブン</t>
    </rPh>
    <rPh sb="98" eb="100">
      <t>キボウ</t>
    </rPh>
    <rPh sb="100" eb="102">
      <t>チョウサ</t>
    </rPh>
    <rPh sb="103" eb="104">
      <t>オコナ</t>
    </rPh>
    <rPh sb="113" eb="117">
      <t>ソウゴウキョウイク</t>
    </rPh>
    <rPh sb="135" eb="136">
      <t>ブン</t>
    </rPh>
    <rPh sb="142" eb="143">
      <t>スデ</t>
    </rPh>
    <rPh sb="144" eb="146">
      <t>カクジ</t>
    </rPh>
    <rPh sb="148" eb="149">
      <t>モウ</t>
    </rPh>
    <rPh sb="150" eb="151">
      <t>コ</t>
    </rPh>
    <rPh sb="158" eb="159">
      <t>オモ</t>
    </rPh>
    <rPh sb="167" eb="169">
      <t>バアイ</t>
    </rPh>
    <rPh sb="220" eb="222">
      <t>ニュウリョク</t>
    </rPh>
    <rPh sb="232" eb="233">
      <t>ダイ</t>
    </rPh>
    <rPh sb="235" eb="236">
      <t>ダイ</t>
    </rPh>
    <rPh sb="237" eb="239">
      <t>キボウ</t>
    </rPh>
    <rPh sb="246" eb="248">
      <t>ケンナイ</t>
    </rPh>
    <rPh sb="249" eb="251">
      <t>ダイガク</t>
    </rPh>
    <rPh sb="252" eb="254">
      <t>キョウイク</t>
    </rPh>
    <rPh sb="254" eb="256">
      <t>シセツ</t>
    </rPh>
    <rPh sb="276" eb="277">
      <t>ナカ</t>
    </rPh>
    <rPh sb="280" eb="282">
      <t>センタク</t>
    </rPh>
    <rPh sb="283" eb="285">
      <t>キボウ</t>
    </rPh>
    <rPh sb="287" eb="289">
      <t>コウザ</t>
    </rPh>
    <rPh sb="290" eb="291">
      <t>ダイ</t>
    </rPh>
    <rPh sb="292" eb="294">
      <t>キボウ</t>
    </rPh>
    <rPh sb="295" eb="296">
      <t>ダイ</t>
    </rPh>
    <rPh sb="297" eb="299">
      <t>キボウ</t>
    </rPh>
    <rPh sb="300" eb="302">
      <t>ニュウリョク</t>
    </rPh>
    <phoneticPr fontId="4"/>
  </si>
  <si>
    <r>
      <rPr>
        <b/>
        <sz val="12"/>
        <rFont val="ＭＳ ゴシック"/>
        <family val="3"/>
        <charset val="128"/>
      </rPr>
      <t>＜第３、第４希望について＞</t>
    </r>
    <r>
      <rPr>
        <sz val="10.5"/>
        <color theme="1"/>
        <rFont val="ＭＳ 明朝"/>
        <family val="1"/>
        <charset val="128"/>
      </rPr>
      <t xml:space="preserve">
</t>
    </r>
    <r>
      <rPr>
        <sz val="10"/>
        <color theme="1"/>
        <rFont val="ＭＳ 明朝"/>
        <family val="1"/>
        <charset val="128"/>
      </rPr>
      <t>※</t>
    </r>
    <r>
      <rPr>
        <b/>
        <sz val="10"/>
        <color rgb="FFFF0000"/>
        <rFont val="ＭＳ 明朝"/>
        <family val="1"/>
        <charset val="128"/>
      </rPr>
      <t>県内の大学・教育施設による研修（№111～№181）</t>
    </r>
    <r>
      <rPr>
        <sz val="10"/>
        <color theme="1"/>
        <rFont val="ＭＳ 明朝"/>
        <family val="1"/>
        <charset val="128"/>
      </rPr>
      <t>の中から、選択を希望する講座の第３希望、第４希望を入力してください。</t>
    </r>
    <rPh sb="1" eb="2">
      <t>ダイ</t>
    </rPh>
    <rPh sb="4" eb="5">
      <t>ダイ</t>
    </rPh>
    <rPh sb="6" eb="8">
      <t>キボウ</t>
    </rPh>
    <phoneticPr fontId="4"/>
  </si>
  <si>
    <r>
      <t xml:space="preserve">中堅教諭等資質向上研修冊子
</t>
    </r>
    <r>
      <rPr>
        <sz val="11"/>
        <rFont val="ＭＳ 明朝"/>
        <family val="1"/>
        <charset val="128"/>
      </rPr>
      <t>p9、p40～p49を</t>
    </r>
    <r>
      <rPr>
        <sz val="11"/>
        <color theme="1"/>
        <rFont val="ＭＳ 明朝"/>
        <family val="1"/>
        <charset val="128"/>
      </rPr>
      <t>参照し、以下
の黄色の入力欄に講座の番号
（111～181）をドロップダウ
ンリストから選択し、入力し
て下さい。</t>
    </r>
    <rPh sb="0" eb="2">
      <t>チュウケン</t>
    </rPh>
    <rPh sb="2" eb="4">
      <t>キョウユ</t>
    </rPh>
    <rPh sb="4" eb="5">
      <t>トウ</t>
    </rPh>
    <rPh sb="5" eb="7">
      <t>シシツ</t>
    </rPh>
    <rPh sb="7" eb="9">
      <t>コウジョウ</t>
    </rPh>
    <rPh sb="9" eb="11">
      <t>ケンシュウ</t>
    </rPh>
    <rPh sb="11" eb="13">
      <t>サッシ</t>
    </rPh>
    <rPh sb="25" eb="27">
      <t>サンショウ</t>
    </rPh>
    <rPh sb="29" eb="31">
      <t>イカ</t>
    </rPh>
    <rPh sb="33" eb="35">
      <t>キイロ</t>
    </rPh>
    <rPh sb="36" eb="37">
      <t>ニュウ</t>
    </rPh>
    <rPh sb="37" eb="38">
      <t>チカラ</t>
    </rPh>
    <rPh sb="38" eb="39">
      <t>ラン</t>
    </rPh>
    <rPh sb="40" eb="42">
      <t>コウザ</t>
    </rPh>
    <rPh sb="43" eb="45">
      <t>バンゴウ</t>
    </rPh>
    <rPh sb="69" eb="70">
      <t>セン</t>
    </rPh>
    <rPh sb="70" eb="71">
      <t>タク</t>
    </rPh>
    <rPh sb="73" eb="74">
      <t>ニュウ</t>
    </rPh>
    <rPh sb="74" eb="75">
      <t>リョク</t>
    </rPh>
    <rPh sb="78" eb="79">
      <t>クダ</t>
    </rPh>
    <phoneticPr fontId="4"/>
  </si>
  <si>
    <r>
      <t xml:space="preserve">
※教科指導研修、及び教育課題研修（県立総合教育センターの選択研修講座による研修１日分）の研修予定日と、</t>
    </r>
    <r>
      <rPr>
        <b/>
        <u/>
        <sz val="10"/>
        <color rgb="FFFF0000"/>
        <rFont val="ＭＳ 明朝"/>
        <family val="1"/>
        <charset val="128"/>
      </rPr>
      <t>日程の重なりがないことをよく確認してから、</t>
    </r>
    <r>
      <rPr>
        <sz val="10"/>
        <rFont val="ＭＳ 明朝"/>
        <family val="1"/>
        <charset val="128"/>
      </rPr>
      <t>管理職を通じて５月26日(月)までに提出してください。
※提出の際は、</t>
    </r>
    <r>
      <rPr>
        <b/>
        <u/>
        <sz val="10"/>
        <color rgb="FFFF0000"/>
        <rFont val="ＭＳ 明朝"/>
        <family val="1"/>
        <charset val="128"/>
      </rPr>
      <t>D4のセルが赤くなっていない</t>
    </r>
    <r>
      <rPr>
        <sz val="10"/>
        <rFont val="ＭＳ 明朝"/>
        <family val="1"/>
        <charset val="128"/>
      </rPr>
      <t xml:space="preserve">ことを確認してください。
</t>
    </r>
    <rPh sb="2" eb="4">
      <t>キョウカ</t>
    </rPh>
    <rPh sb="4" eb="6">
      <t>シドウ</t>
    </rPh>
    <rPh sb="6" eb="8">
      <t>ケンシュウ</t>
    </rPh>
    <rPh sb="9" eb="10">
      <t>オヨ</t>
    </rPh>
    <rPh sb="11" eb="13">
      <t>キョウイク</t>
    </rPh>
    <rPh sb="13" eb="15">
      <t>カダイ</t>
    </rPh>
    <rPh sb="15" eb="17">
      <t>ケンシュウ</t>
    </rPh>
    <rPh sb="20" eb="22">
      <t>ソウゴウ</t>
    </rPh>
    <rPh sb="45" eb="47">
      <t>ケンシュウ</t>
    </rPh>
    <rPh sb="47" eb="50">
      <t>ヨテイビ</t>
    </rPh>
    <rPh sb="52" eb="54">
      <t>ニッテイ</t>
    </rPh>
    <rPh sb="55" eb="56">
      <t>カサ</t>
    </rPh>
    <rPh sb="66" eb="68">
      <t>カクニン</t>
    </rPh>
    <rPh sb="73" eb="76">
      <t>カンリショク</t>
    </rPh>
    <rPh sb="77" eb="78">
      <t>ツウ</t>
    </rPh>
    <rPh sb="81" eb="82">
      <t>ガツ</t>
    </rPh>
    <rPh sb="84" eb="85">
      <t>ニチ</t>
    </rPh>
    <rPh sb="86" eb="87">
      <t>ゲツ</t>
    </rPh>
    <rPh sb="91" eb="93">
      <t>テイシュツ</t>
    </rPh>
    <rPh sb="103" eb="105">
      <t>テイシュツ</t>
    </rPh>
    <rPh sb="106" eb="107">
      <t>サイ</t>
    </rPh>
    <rPh sb="115" eb="116">
      <t>アカ</t>
    </rPh>
    <rPh sb="126" eb="128">
      <t>カクニン</t>
    </rPh>
    <phoneticPr fontId="4"/>
  </si>
  <si>
    <t>沖　　良宣</t>
  </si>
  <si>
    <t>楠田　俊夫</t>
    <rPh sb="0" eb="2">
      <t>クスダ</t>
    </rPh>
    <rPh sb="3" eb="4">
      <t>シュン</t>
    </rPh>
    <rPh sb="4" eb="5">
      <t>オット</t>
    </rPh>
    <phoneticPr fontId="1"/>
  </si>
  <si>
    <t>新谷　浩一</t>
    <rPh sb="0" eb="2">
      <t>シンタニ</t>
    </rPh>
    <rPh sb="3" eb="5">
      <t>コウイチ</t>
    </rPh>
    <phoneticPr fontId="1"/>
  </si>
  <si>
    <t>樫木　直人</t>
    <rPh sb="0" eb="2">
      <t>カシキ</t>
    </rPh>
    <rPh sb="3" eb="5">
      <t>ナオヒト</t>
    </rPh>
    <phoneticPr fontId="1"/>
  </si>
  <si>
    <t>井上　真理</t>
    <rPh sb="0" eb="2">
      <t>イノウエ</t>
    </rPh>
    <rPh sb="3" eb="5">
      <t>マリ</t>
    </rPh>
    <phoneticPr fontId="1"/>
  </si>
  <si>
    <t>横山　清隆</t>
    <rPh sb="0" eb="2">
      <t>ヨコヤマ</t>
    </rPh>
    <rPh sb="3" eb="5">
      <t>キヨタカ</t>
    </rPh>
    <phoneticPr fontId="1"/>
  </si>
  <si>
    <t>県立北神戸総合高等学校</t>
    <rPh sb="2" eb="5">
      <t>キタコウベ</t>
    </rPh>
    <rPh sb="5" eb="7">
      <t>ソウゴウ</t>
    </rPh>
    <rPh sb="7" eb="11">
      <t>コウトウガッコウ</t>
    </rPh>
    <phoneticPr fontId="4"/>
  </si>
  <si>
    <t>神戸</t>
    <rPh sb="0" eb="2">
      <t>コウベ</t>
    </rPh>
    <phoneticPr fontId="4"/>
  </si>
  <si>
    <t>橿　　千種</t>
    <rPh sb="0" eb="1">
      <t>カシ</t>
    </rPh>
    <rPh sb="3" eb="4">
      <t>セン</t>
    </rPh>
    <rPh sb="4" eb="5">
      <t>タネ</t>
    </rPh>
    <phoneticPr fontId="1"/>
  </si>
  <si>
    <t>兵庫県立北神戸総合高等学校</t>
    <rPh sb="0" eb="4">
      <t>ヒョウゴケンリツ</t>
    </rPh>
    <rPh sb="4" eb="7">
      <t>キタコウベ</t>
    </rPh>
    <rPh sb="7" eb="9">
      <t>ソウゴウ</t>
    </rPh>
    <rPh sb="9" eb="13">
      <t>コウトウガッコウ</t>
    </rPh>
    <phoneticPr fontId="4"/>
  </si>
  <si>
    <t>県</t>
    <rPh sb="0" eb="1">
      <t>ケン</t>
    </rPh>
    <phoneticPr fontId="4"/>
  </si>
  <si>
    <t>県</t>
    <phoneticPr fontId="4"/>
  </si>
  <si>
    <t>高</t>
    <rPh sb="0" eb="1">
      <t>タカ</t>
    </rPh>
    <phoneticPr fontId="4"/>
  </si>
  <si>
    <t>全日制</t>
    <rPh sb="0" eb="3">
      <t>ゼンニチセイ</t>
    </rPh>
    <phoneticPr fontId="4"/>
  </si>
  <si>
    <t>本校</t>
    <rPh sb="0" eb="2">
      <t>ホンコウ</t>
    </rPh>
    <phoneticPr fontId="4"/>
  </si>
  <si>
    <t>兵庫県立北神戸総合高等学校</t>
    <rPh sb="0" eb="4">
      <t>ヒョウゴケンリツ</t>
    </rPh>
    <rPh sb="4" eb="5">
      <t>キタ</t>
    </rPh>
    <rPh sb="5" eb="7">
      <t>コウベ</t>
    </rPh>
    <rPh sb="7" eb="9">
      <t>ソウゴウ</t>
    </rPh>
    <rPh sb="9" eb="13">
      <t>コウトウガッコウ</t>
    </rPh>
    <phoneticPr fontId="4"/>
  </si>
  <si>
    <t>石井　基晴</t>
    <rPh sb="0" eb="2">
      <t>イシイ</t>
    </rPh>
    <rPh sb="3" eb="5">
      <t>モトハル</t>
    </rPh>
    <phoneticPr fontId="1"/>
  </si>
  <si>
    <t>藤原　生也</t>
    <rPh sb="0" eb="2">
      <t>フジワラ</t>
    </rPh>
    <rPh sb="3" eb="4">
      <t>ナマ</t>
    </rPh>
    <rPh sb="4" eb="5">
      <t>ヤ</t>
    </rPh>
    <phoneticPr fontId="1"/>
  </si>
  <si>
    <t>塙　　守久</t>
  </si>
  <si>
    <t>若松　明子</t>
  </si>
  <si>
    <t>中西　孝弘</t>
    <rPh sb="0" eb="2">
      <t>ナカニシ</t>
    </rPh>
    <rPh sb="3" eb="5">
      <t>タカヒロ</t>
    </rPh>
    <phoneticPr fontId="1"/>
  </si>
  <si>
    <t>富永　和典</t>
    <rPh sb="0" eb="2">
      <t>トミナガ</t>
    </rPh>
    <rPh sb="3" eb="4">
      <t>カズ</t>
    </rPh>
    <rPh sb="4" eb="5">
      <t>テン</t>
    </rPh>
    <phoneticPr fontId="1"/>
  </si>
  <si>
    <t>津田　量</t>
    <rPh sb="0" eb="2">
      <t>ツダ</t>
    </rPh>
    <rPh sb="3" eb="4">
      <t>リョウ</t>
    </rPh>
    <phoneticPr fontId="1"/>
  </si>
  <si>
    <t>小川　卓也</t>
    <rPh sb="0" eb="2">
      <t>オガワ</t>
    </rPh>
    <rPh sb="3" eb="5">
      <t>タクヤ</t>
    </rPh>
    <phoneticPr fontId="1"/>
  </si>
  <si>
    <t>石井　良和</t>
    <rPh sb="0" eb="2">
      <t>イシイ</t>
    </rPh>
    <rPh sb="3" eb="4">
      <t>ヨ</t>
    </rPh>
    <rPh sb="4" eb="5">
      <t>カズ</t>
    </rPh>
    <phoneticPr fontId="1"/>
  </si>
  <si>
    <t>岩井　高士</t>
  </si>
  <si>
    <t>神戸　秀夫</t>
    <rPh sb="0" eb="2">
      <t>カンベ</t>
    </rPh>
    <rPh sb="3" eb="5">
      <t>ヒデオ</t>
    </rPh>
    <phoneticPr fontId="1"/>
  </si>
  <si>
    <t>県立神戸学園都市高等学校</t>
    <rPh sb="2" eb="4">
      <t>コウベ</t>
    </rPh>
    <rPh sb="4" eb="8">
      <t>ガクエントシ</t>
    </rPh>
    <rPh sb="8" eb="12">
      <t>コウトウガッコウ</t>
    </rPh>
    <phoneticPr fontId="4"/>
  </si>
  <si>
    <t>中野　卓哉</t>
    <rPh sb="0" eb="2">
      <t>ナカノ</t>
    </rPh>
    <rPh sb="3" eb="5">
      <t>タクヤ</t>
    </rPh>
    <phoneticPr fontId="1"/>
  </si>
  <si>
    <t>兵庫県立神戸学園都市高等学校</t>
    <rPh sb="0" eb="4">
      <t>ヒョウゴケンリツ</t>
    </rPh>
    <rPh sb="4" eb="6">
      <t>コウベ</t>
    </rPh>
    <rPh sb="6" eb="10">
      <t>ガクエントシ</t>
    </rPh>
    <rPh sb="10" eb="14">
      <t>コウトウガッコウ</t>
    </rPh>
    <phoneticPr fontId="4"/>
  </si>
  <si>
    <t>松本　敏尚</t>
    <rPh sb="0" eb="2">
      <t>マツモト</t>
    </rPh>
    <rPh sb="3" eb="4">
      <t>トシ</t>
    </rPh>
    <rPh sb="4" eb="5">
      <t>ナオ</t>
    </rPh>
    <phoneticPr fontId="1"/>
  </si>
  <si>
    <t>岡本　勇人</t>
    <rPh sb="0" eb="2">
      <t>オカモト</t>
    </rPh>
    <rPh sb="3" eb="5">
      <t>ユウト</t>
    </rPh>
    <phoneticPr fontId="1"/>
  </si>
  <si>
    <t>東　直也</t>
    <rPh sb="0" eb="1">
      <t>ヒガシ</t>
    </rPh>
    <rPh sb="2" eb="4">
      <t>ナオヤ</t>
    </rPh>
    <phoneticPr fontId="1"/>
  </si>
  <si>
    <t>山根　尚</t>
    <rPh sb="0" eb="2">
      <t>ヤマネ</t>
    </rPh>
    <rPh sb="3" eb="4">
      <t>ナオ</t>
    </rPh>
    <phoneticPr fontId="1"/>
  </si>
  <si>
    <t>長澤　広昭</t>
    <rPh sb="0" eb="2">
      <t>ナガサワ</t>
    </rPh>
    <rPh sb="3" eb="4">
      <t>ヒロ</t>
    </rPh>
    <rPh sb="4" eb="5">
      <t>アキラ</t>
    </rPh>
    <phoneticPr fontId="1"/>
  </si>
  <si>
    <t>上月　通男</t>
    <rPh sb="0" eb="2">
      <t>コウヅキ</t>
    </rPh>
    <rPh sb="3" eb="5">
      <t>ミチオ</t>
    </rPh>
    <phoneticPr fontId="1"/>
  </si>
  <si>
    <t>千葉　栄三</t>
    <rPh sb="0" eb="2">
      <t>チバ</t>
    </rPh>
    <rPh sb="3" eb="4">
      <t>エイ</t>
    </rPh>
    <rPh sb="4" eb="5">
      <t>サン</t>
    </rPh>
    <phoneticPr fontId="1"/>
  </si>
  <si>
    <t>谷口　聡</t>
    <rPh sb="3" eb="4">
      <t>サトシ</t>
    </rPh>
    <phoneticPr fontId="1"/>
  </si>
  <si>
    <t>切原　賀子</t>
    <rPh sb="0" eb="2">
      <t>キリハラ</t>
    </rPh>
    <rPh sb="3" eb="4">
      <t>ガ</t>
    </rPh>
    <rPh sb="4" eb="5">
      <t>コ</t>
    </rPh>
    <phoneticPr fontId="1"/>
  </si>
  <si>
    <t>西盛　康子</t>
    <rPh sb="0" eb="1">
      <t>ニシ</t>
    </rPh>
    <rPh sb="1" eb="2">
      <t>モリ</t>
    </rPh>
    <rPh sb="3" eb="5">
      <t>ヤスコ</t>
    </rPh>
    <phoneticPr fontId="1"/>
  </si>
  <si>
    <t>宮本　美枝子</t>
    <rPh sb="0" eb="2">
      <t>ミヤモト</t>
    </rPh>
    <rPh sb="3" eb="6">
      <t>ミエコ</t>
    </rPh>
    <phoneticPr fontId="1"/>
  </si>
  <si>
    <t>吉野　浩司</t>
    <rPh sb="0" eb="2">
      <t>ヨシノ</t>
    </rPh>
    <rPh sb="3" eb="5">
      <t>コウジ</t>
    </rPh>
    <phoneticPr fontId="1"/>
  </si>
  <si>
    <t>横山　真紀</t>
    <rPh sb="0" eb="2">
      <t>ヨコヤマ</t>
    </rPh>
    <rPh sb="3" eb="5">
      <t>マキ</t>
    </rPh>
    <phoneticPr fontId="1"/>
  </si>
  <si>
    <t>北中　睦雄</t>
  </si>
  <si>
    <t>松本　久永</t>
    <rPh sb="0" eb="2">
      <t>マツモト</t>
    </rPh>
    <rPh sb="3" eb="5">
      <t>ヒサナガ</t>
    </rPh>
    <phoneticPr fontId="1"/>
  </si>
  <si>
    <t>県立西宮苦楽園高等学校</t>
    <rPh sb="2" eb="4">
      <t>ニシノミヤ</t>
    </rPh>
    <rPh sb="4" eb="7">
      <t>クラクエン</t>
    </rPh>
    <rPh sb="7" eb="11">
      <t>コウトウガッコウ</t>
    </rPh>
    <phoneticPr fontId="4"/>
  </si>
  <si>
    <t>阪神</t>
    <rPh sb="0" eb="2">
      <t>ハンシン</t>
    </rPh>
    <phoneticPr fontId="4"/>
  </si>
  <si>
    <t>黒河内　雅典</t>
    <rPh sb="0" eb="3">
      <t>クロカワチ</t>
    </rPh>
    <rPh sb="4" eb="5">
      <t>マサ</t>
    </rPh>
    <rPh sb="5" eb="6">
      <t>テン</t>
    </rPh>
    <phoneticPr fontId="1"/>
  </si>
  <si>
    <t>池信　宏之</t>
    <rPh sb="0" eb="1">
      <t>イケ</t>
    </rPh>
    <rPh sb="1" eb="2">
      <t>ノブ</t>
    </rPh>
    <rPh sb="3" eb="4">
      <t>ヒロシ</t>
    </rPh>
    <rPh sb="4" eb="5">
      <t>ノ</t>
    </rPh>
    <phoneticPr fontId="1"/>
  </si>
  <si>
    <t>宮本　稚子</t>
    <rPh sb="0" eb="2">
      <t>ミヤモト</t>
    </rPh>
    <rPh sb="3" eb="5">
      <t>ワカコ</t>
    </rPh>
    <phoneticPr fontId="1"/>
  </si>
  <si>
    <t>愛川　弘市</t>
    <rPh sb="0" eb="2">
      <t>アイカワ</t>
    </rPh>
    <rPh sb="3" eb="4">
      <t>ヒロシ</t>
    </rPh>
    <rPh sb="4" eb="5">
      <t>イチ</t>
    </rPh>
    <phoneticPr fontId="1"/>
  </si>
  <si>
    <t>森本　成己</t>
    <rPh sb="0" eb="2">
      <t>モリモト</t>
    </rPh>
    <rPh sb="3" eb="4">
      <t>ナリ</t>
    </rPh>
    <rPh sb="4" eb="5">
      <t>オノレ</t>
    </rPh>
    <phoneticPr fontId="1"/>
  </si>
  <si>
    <t>髙橋　剛</t>
    <rPh sb="0" eb="2">
      <t>タカハシ</t>
    </rPh>
    <rPh sb="3" eb="4">
      <t>ゴウ</t>
    </rPh>
    <phoneticPr fontId="1"/>
  </si>
  <si>
    <t>兵庫県立西宮苦楽園高等学校</t>
    <rPh sb="0" eb="4">
      <t>ヒョウゴケンリツ</t>
    </rPh>
    <rPh sb="4" eb="6">
      <t>ニシノミヤ</t>
    </rPh>
    <rPh sb="6" eb="9">
      <t>クラクエン</t>
    </rPh>
    <rPh sb="9" eb="13">
      <t>コウトウガッコウ</t>
    </rPh>
    <phoneticPr fontId="4"/>
  </si>
  <si>
    <t>兵庫県立西宮苦楽園高等学校</t>
    <rPh sb="0" eb="4">
      <t>ヒョウゴケンリツ</t>
    </rPh>
    <rPh sb="4" eb="6">
      <t>ニシノミヤ</t>
    </rPh>
    <rPh sb="6" eb="13">
      <t>クラクエンコウトウガッコウ</t>
    </rPh>
    <phoneticPr fontId="4"/>
  </si>
  <si>
    <t>牧野　徹</t>
    <rPh sb="0" eb="2">
      <t>マキノ</t>
    </rPh>
    <rPh sb="3" eb="4">
      <t>トオル</t>
    </rPh>
    <phoneticPr fontId="1"/>
  </si>
  <si>
    <t>近藤　和弘</t>
    <rPh sb="0" eb="2">
      <t>コンドウ</t>
    </rPh>
    <rPh sb="3" eb="5">
      <t>カズヒロ</t>
    </rPh>
    <phoneticPr fontId="1"/>
  </si>
  <si>
    <t>佐々木　豊</t>
    <rPh sb="0" eb="3">
      <t>ササキ</t>
    </rPh>
    <rPh sb="4" eb="5">
      <t>ユタカ</t>
    </rPh>
    <phoneticPr fontId="1"/>
  </si>
  <si>
    <t>樋口　一哉</t>
    <rPh sb="0" eb="2">
      <t>ヒグチ</t>
    </rPh>
    <rPh sb="3" eb="4">
      <t>イチ</t>
    </rPh>
    <rPh sb="4" eb="5">
      <t>ヤ</t>
    </rPh>
    <phoneticPr fontId="1"/>
  </si>
  <si>
    <t>白川　淳哉</t>
    <rPh sb="0" eb="2">
      <t>シラカワ</t>
    </rPh>
    <rPh sb="3" eb="4">
      <t>ジュン</t>
    </rPh>
    <rPh sb="4" eb="5">
      <t>カナ</t>
    </rPh>
    <phoneticPr fontId="1"/>
  </si>
  <si>
    <t>小川　秀雄</t>
    <rPh sb="0" eb="2">
      <t>オガワ</t>
    </rPh>
    <rPh sb="3" eb="5">
      <t>ヒデオ</t>
    </rPh>
    <phoneticPr fontId="1"/>
  </si>
  <si>
    <t>辻　真吾</t>
    <rPh sb="0" eb="1">
      <t>ツジ</t>
    </rPh>
    <rPh sb="2" eb="4">
      <t>シンゴ</t>
    </rPh>
    <phoneticPr fontId="1"/>
  </si>
  <si>
    <t>尾松　浩明</t>
    <rPh sb="0" eb="2">
      <t>オマツ</t>
    </rPh>
    <rPh sb="3" eb="5">
      <t>ヒロアキ</t>
    </rPh>
    <phoneticPr fontId="1"/>
  </si>
  <si>
    <t>塚本　光矢</t>
    <rPh sb="0" eb="2">
      <t>ツカモト</t>
    </rPh>
    <rPh sb="3" eb="4">
      <t>ヒカリ</t>
    </rPh>
    <rPh sb="4" eb="5">
      <t>ヤ</t>
    </rPh>
    <phoneticPr fontId="1"/>
  </si>
  <si>
    <t>稲次　一彦</t>
    <rPh sb="0" eb="2">
      <t>イナジ</t>
    </rPh>
    <rPh sb="3" eb="5">
      <t>カズヒコ</t>
    </rPh>
    <phoneticPr fontId="1"/>
  </si>
  <si>
    <t>松原　正和</t>
    <rPh sb="0" eb="2">
      <t>マツバラ</t>
    </rPh>
    <rPh sb="3" eb="5">
      <t>マサカズ</t>
    </rPh>
    <phoneticPr fontId="1"/>
  </si>
  <si>
    <t>長尾　均</t>
    <rPh sb="0" eb="2">
      <t>ナガオ</t>
    </rPh>
    <rPh sb="3" eb="4">
      <t>ヒトシ</t>
    </rPh>
    <phoneticPr fontId="1"/>
  </si>
  <si>
    <t>西田　利也</t>
    <rPh sb="0" eb="2">
      <t>ニシダ</t>
    </rPh>
    <rPh sb="3" eb="4">
      <t>リ</t>
    </rPh>
    <rPh sb="4" eb="5">
      <t>ヤ</t>
    </rPh>
    <phoneticPr fontId="1"/>
  </si>
  <si>
    <t>谷　昌亮</t>
    <rPh sb="0" eb="1">
      <t>タニ</t>
    </rPh>
    <rPh sb="2" eb="3">
      <t>マサ</t>
    </rPh>
    <rPh sb="3" eb="4">
      <t>リョウ</t>
    </rPh>
    <phoneticPr fontId="1"/>
  </si>
  <si>
    <t>富田　尚美</t>
    <rPh sb="0" eb="2">
      <t>トミタ</t>
    </rPh>
    <rPh sb="3" eb="5">
      <t>ナオミ</t>
    </rPh>
    <phoneticPr fontId="1"/>
  </si>
  <si>
    <t>東播</t>
  </si>
  <si>
    <t>泉村　靖治</t>
    <rPh sb="0" eb="2">
      <t>イズミムラ</t>
    </rPh>
    <rPh sb="3" eb="4">
      <t>ヤスシ</t>
    </rPh>
    <rPh sb="4" eb="5">
      <t>ジ</t>
    </rPh>
    <phoneticPr fontId="1"/>
  </si>
  <si>
    <t>織邊　剛</t>
    <rPh sb="0" eb="1">
      <t>オ</t>
    </rPh>
    <rPh sb="1" eb="2">
      <t>ベ</t>
    </rPh>
    <rPh sb="3" eb="4">
      <t>ツヨシ</t>
    </rPh>
    <phoneticPr fontId="1"/>
  </si>
  <si>
    <t>伊藤　聖二</t>
    <rPh sb="0" eb="2">
      <t>イトウ</t>
    </rPh>
    <rPh sb="3" eb="5">
      <t>セイジ</t>
    </rPh>
    <phoneticPr fontId="1"/>
  </si>
  <si>
    <t>松野　哲也</t>
    <rPh sb="0" eb="2">
      <t>マツノ</t>
    </rPh>
    <rPh sb="3" eb="5">
      <t>テツヤ</t>
    </rPh>
    <phoneticPr fontId="1"/>
  </si>
  <si>
    <t>福浦　潤</t>
    <rPh sb="0" eb="2">
      <t>フクウラ</t>
    </rPh>
    <rPh sb="3" eb="4">
      <t>ジュン</t>
    </rPh>
    <phoneticPr fontId="1"/>
  </si>
  <si>
    <t>栗林　秀忠</t>
    <rPh sb="0" eb="2">
      <t>クリバヤシ</t>
    </rPh>
    <rPh sb="3" eb="4">
      <t>ヒデ</t>
    </rPh>
    <rPh sb="4" eb="5">
      <t>チュウ</t>
    </rPh>
    <phoneticPr fontId="1"/>
  </si>
  <si>
    <t>古河　真紀子</t>
    <rPh sb="0" eb="2">
      <t>コガ</t>
    </rPh>
    <rPh sb="3" eb="6">
      <t>マキコ</t>
    </rPh>
    <phoneticPr fontId="1"/>
  </si>
  <si>
    <t>大角　謙二</t>
    <rPh sb="0" eb="2">
      <t>オオカド</t>
    </rPh>
    <rPh sb="3" eb="5">
      <t>ケンジ</t>
    </rPh>
    <phoneticPr fontId="1"/>
  </si>
  <si>
    <t>阿部　浩士</t>
    <rPh sb="0" eb="2">
      <t>アベ</t>
    </rPh>
    <rPh sb="3" eb="4">
      <t>ヒロシ</t>
    </rPh>
    <rPh sb="4" eb="5">
      <t>シ</t>
    </rPh>
    <phoneticPr fontId="1"/>
  </si>
  <si>
    <t>木山　正規</t>
    <rPh sb="0" eb="2">
      <t>キヤマ</t>
    </rPh>
    <rPh sb="3" eb="5">
      <t>セイキ</t>
    </rPh>
    <phoneticPr fontId="1"/>
  </si>
  <si>
    <t>村中　利章</t>
    <rPh sb="0" eb="2">
      <t>ムラナカ</t>
    </rPh>
    <rPh sb="3" eb="4">
      <t>トシ</t>
    </rPh>
    <rPh sb="4" eb="5">
      <t>アキラ</t>
    </rPh>
    <phoneticPr fontId="1"/>
  </si>
  <si>
    <t>藤川　弘起</t>
    <rPh sb="0" eb="2">
      <t>フジカワ</t>
    </rPh>
    <rPh sb="3" eb="4">
      <t>ヒロ</t>
    </rPh>
    <rPh sb="4" eb="5">
      <t>キ</t>
    </rPh>
    <phoneticPr fontId="1"/>
  </si>
  <si>
    <t>内藤　敦志</t>
    <rPh sb="0" eb="2">
      <t>ナイトウ</t>
    </rPh>
    <rPh sb="3" eb="4">
      <t>アツシ</t>
    </rPh>
    <rPh sb="4" eb="5">
      <t>シ</t>
    </rPh>
    <phoneticPr fontId="1"/>
  </si>
  <si>
    <t>波部　新</t>
    <rPh sb="0" eb="2">
      <t>ハベ</t>
    </rPh>
    <rPh sb="3" eb="4">
      <t>シン</t>
    </rPh>
    <phoneticPr fontId="1"/>
  </si>
  <si>
    <t>木澤　直子</t>
    <rPh sb="0" eb="2">
      <t>キザワ</t>
    </rPh>
    <rPh sb="3" eb="5">
      <t>ナオコ</t>
    </rPh>
    <phoneticPr fontId="1"/>
  </si>
  <si>
    <t>中谷　肇</t>
    <rPh sb="0" eb="2">
      <t>ナカタニ</t>
    </rPh>
    <rPh sb="3" eb="4">
      <t>ハジメ</t>
    </rPh>
    <phoneticPr fontId="1"/>
  </si>
  <si>
    <t>吉田　真治</t>
    <rPh sb="0" eb="2">
      <t>ヨシダ</t>
    </rPh>
    <rPh sb="3" eb="5">
      <t>シンジ</t>
    </rPh>
    <phoneticPr fontId="1"/>
  </si>
  <si>
    <t>上出　正彦</t>
    <rPh sb="0" eb="1">
      <t>ウエ</t>
    </rPh>
    <rPh sb="1" eb="2">
      <t>デ</t>
    </rPh>
    <rPh sb="3" eb="5">
      <t>マサヒコ</t>
    </rPh>
    <phoneticPr fontId="1"/>
  </si>
  <si>
    <t>岸部　健司</t>
    <rPh sb="0" eb="2">
      <t>キシベ</t>
    </rPh>
    <rPh sb="3" eb="5">
      <t>ケンジ</t>
    </rPh>
    <phoneticPr fontId="1"/>
  </si>
  <si>
    <t>魚井　和彦</t>
    <rPh sb="0" eb="2">
      <t>ウオイ</t>
    </rPh>
    <rPh sb="3" eb="5">
      <t>カズヒコ</t>
    </rPh>
    <phoneticPr fontId="1"/>
  </si>
  <si>
    <t>志摩　直樹</t>
    <rPh sb="0" eb="2">
      <t>シマ</t>
    </rPh>
    <rPh sb="3" eb="5">
      <t>ナオキ</t>
    </rPh>
    <phoneticPr fontId="1"/>
  </si>
  <si>
    <t>黒岩　寛</t>
  </si>
  <si>
    <t>安東　靖貴</t>
    <rPh sb="0" eb="2">
      <t>アンドウ</t>
    </rPh>
    <rPh sb="3" eb="4">
      <t>ヤスシ</t>
    </rPh>
    <rPh sb="4" eb="5">
      <t>キ</t>
    </rPh>
    <phoneticPr fontId="1"/>
  </si>
  <si>
    <t>林　泰孝</t>
    <rPh sb="0" eb="1">
      <t>ハヤシ</t>
    </rPh>
    <rPh sb="2" eb="3">
      <t>ヤスシ</t>
    </rPh>
    <rPh sb="3" eb="4">
      <t>タカシ</t>
    </rPh>
    <phoneticPr fontId="1"/>
  </si>
  <si>
    <t>平松　はるみ</t>
    <rPh sb="0" eb="2">
      <t>ヒラマツ</t>
    </rPh>
    <phoneticPr fontId="1"/>
  </si>
  <si>
    <t>塚本　宏美</t>
    <rPh sb="3" eb="5">
      <t>ヒロミ</t>
    </rPh>
    <phoneticPr fontId="1"/>
  </si>
  <si>
    <t>県立三木総合高等学校</t>
    <rPh sb="2" eb="6">
      <t>ミキソウゴウ</t>
    </rPh>
    <rPh sb="6" eb="10">
      <t>コウトウガッコウ</t>
    </rPh>
    <phoneticPr fontId="4"/>
  </si>
  <si>
    <t>兵庫県立農業高等学校（定）</t>
    <phoneticPr fontId="4"/>
  </si>
  <si>
    <t>橋本　智稔</t>
    <rPh sb="0" eb="2">
      <t>ハシモト</t>
    </rPh>
    <rPh sb="3" eb="4">
      <t>チ</t>
    </rPh>
    <rPh sb="4" eb="5">
      <t>ネン</t>
    </rPh>
    <phoneticPr fontId="1"/>
  </si>
  <si>
    <t>神戸　剛</t>
    <rPh sb="0" eb="2">
      <t>カンベ</t>
    </rPh>
    <rPh sb="3" eb="4">
      <t>ゴウ</t>
    </rPh>
    <phoneticPr fontId="1"/>
  </si>
  <si>
    <t>岩本　義裕</t>
    <rPh sb="0" eb="2">
      <t>イワモト</t>
    </rPh>
    <rPh sb="3" eb="4">
      <t>ギ</t>
    </rPh>
    <rPh sb="4" eb="5">
      <t>ヒロシ</t>
    </rPh>
    <phoneticPr fontId="1"/>
  </si>
  <si>
    <t>西播</t>
  </si>
  <si>
    <t>村田　かおり</t>
    <rPh sb="0" eb="2">
      <t>ムラタ</t>
    </rPh>
    <phoneticPr fontId="1"/>
  </si>
  <si>
    <t>春名　正章</t>
    <rPh sb="0" eb="2">
      <t>ハルナ</t>
    </rPh>
    <rPh sb="3" eb="4">
      <t>タダ</t>
    </rPh>
    <rPh sb="4" eb="5">
      <t>アキラ</t>
    </rPh>
    <phoneticPr fontId="1"/>
  </si>
  <si>
    <t>県立姫路海稜高等学校</t>
    <rPh sb="2" eb="4">
      <t>ヒメジ</t>
    </rPh>
    <rPh sb="4" eb="5">
      <t>ウミ</t>
    </rPh>
    <rPh sb="5" eb="6">
      <t>リョウ</t>
    </rPh>
    <rPh sb="6" eb="8">
      <t>コウトウ</t>
    </rPh>
    <rPh sb="8" eb="10">
      <t>ガッコウ</t>
    </rPh>
    <phoneticPr fontId="4"/>
  </si>
  <si>
    <t>西播</t>
    <rPh sb="0" eb="2">
      <t>セイバン</t>
    </rPh>
    <phoneticPr fontId="4"/>
  </si>
  <si>
    <t>塚田　誠司</t>
    <rPh sb="0" eb="2">
      <t>ツカダ</t>
    </rPh>
    <rPh sb="3" eb="5">
      <t>セイジ</t>
    </rPh>
    <phoneticPr fontId="1"/>
  </si>
  <si>
    <t>千家　弘行</t>
    <rPh sb="0" eb="2">
      <t>センゲ</t>
    </rPh>
    <rPh sb="3" eb="5">
      <t>ヒロユキ</t>
    </rPh>
    <phoneticPr fontId="1"/>
  </si>
  <si>
    <t>岩田　一雄</t>
    <rPh sb="0" eb="2">
      <t>イワタ</t>
    </rPh>
    <rPh sb="3" eb="4">
      <t>イチ</t>
    </rPh>
    <rPh sb="4" eb="5">
      <t>オ</t>
    </rPh>
    <phoneticPr fontId="1"/>
  </si>
  <si>
    <t>児島　義人</t>
    <rPh sb="0" eb="2">
      <t>コジマ</t>
    </rPh>
    <rPh sb="3" eb="5">
      <t>ヨシヒト</t>
    </rPh>
    <phoneticPr fontId="1"/>
  </si>
  <si>
    <t>永本　浩一</t>
    <rPh sb="0" eb="2">
      <t>ナガモト</t>
    </rPh>
    <rPh sb="3" eb="5">
      <t>コウイチ</t>
    </rPh>
    <phoneticPr fontId="1"/>
  </si>
  <si>
    <t>藤原　喜成</t>
    <rPh sb="0" eb="2">
      <t>フジワラ</t>
    </rPh>
    <rPh sb="3" eb="4">
      <t>ヨロコ</t>
    </rPh>
    <rPh sb="4" eb="5">
      <t>ナリ</t>
    </rPh>
    <phoneticPr fontId="1"/>
  </si>
  <si>
    <t>米谷　繁</t>
    <rPh sb="0" eb="2">
      <t>ヨネタニ</t>
    </rPh>
    <rPh sb="3" eb="4">
      <t>シゲル</t>
    </rPh>
    <phoneticPr fontId="1"/>
  </si>
  <si>
    <t>土井　寛文</t>
    <rPh sb="0" eb="2">
      <t>ドイ</t>
    </rPh>
    <rPh sb="3" eb="5">
      <t>ヒロフミ</t>
    </rPh>
    <phoneticPr fontId="1"/>
  </si>
  <si>
    <t>西田　拓巳</t>
    <rPh sb="0" eb="2">
      <t>ニシダ</t>
    </rPh>
    <rPh sb="3" eb="5">
      <t>タクミ</t>
    </rPh>
    <phoneticPr fontId="1"/>
  </si>
  <si>
    <t>駒田　勝</t>
    <rPh sb="0" eb="2">
      <t>コマダ</t>
    </rPh>
    <rPh sb="3" eb="4">
      <t>マサ</t>
    </rPh>
    <phoneticPr fontId="1"/>
  </si>
  <si>
    <t>福田　孝善</t>
    <rPh sb="0" eb="2">
      <t>フクダ</t>
    </rPh>
    <rPh sb="3" eb="4">
      <t>タカシ</t>
    </rPh>
    <rPh sb="4" eb="5">
      <t>ゼン</t>
    </rPh>
    <phoneticPr fontId="1"/>
  </si>
  <si>
    <t>古河　浩和</t>
    <rPh sb="0" eb="2">
      <t>フルカワ</t>
    </rPh>
    <rPh sb="3" eb="4">
      <t>ヒロシ</t>
    </rPh>
    <rPh sb="4" eb="5">
      <t>ワ</t>
    </rPh>
    <phoneticPr fontId="1"/>
  </si>
  <si>
    <t>県立播磨福崎高等学校</t>
    <rPh sb="2" eb="4">
      <t>ハリマ</t>
    </rPh>
    <rPh sb="4" eb="6">
      <t>フクサキ</t>
    </rPh>
    <rPh sb="6" eb="10">
      <t>コウトウガッコウ</t>
    </rPh>
    <phoneticPr fontId="4"/>
  </si>
  <si>
    <t>藤原　良光</t>
    <rPh sb="0" eb="2">
      <t>フジワラ</t>
    </rPh>
    <rPh sb="3" eb="4">
      <t>ヨ</t>
    </rPh>
    <rPh sb="4" eb="5">
      <t>ヒカリ</t>
    </rPh>
    <phoneticPr fontId="1"/>
  </si>
  <si>
    <t>兵庫県立三木総合高等学校</t>
    <rPh sb="0" eb="4">
      <t>ヒョウゴケンリツ</t>
    </rPh>
    <rPh sb="4" eb="8">
      <t>ミキソウゴウ</t>
    </rPh>
    <rPh sb="8" eb="12">
      <t>コウトウガッコウ</t>
    </rPh>
    <phoneticPr fontId="4"/>
  </si>
  <si>
    <t>播磨東</t>
    <rPh sb="0" eb="3">
      <t>ハリマヒガシ</t>
    </rPh>
    <phoneticPr fontId="4"/>
  </si>
  <si>
    <t>兵庫県立三木総合高等学校</t>
    <rPh sb="0" eb="4">
      <t>ヒョウゴケンリツ</t>
    </rPh>
    <rPh sb="4" eb="6">
      <t>ミキ</t>
    </rPh>
    <rPh sb="6" eb="8">
      <t>ソウゴウ</t>
    </rPh>
    <rPh sb="8" eb="12">
      <t>コウトウガッコウ</t>
    </rPh>
    <phoneticPr fontId="4"/>
  </si>
  <si>
    <t>菊川　泰</t>
    <rPh sb="0" eb="1">
      <t>キク</t>
    </rPh>
    <rPh sb="1" eb="2">
      <t>カワ</t>
    </rPh>
    <rPh sb="3" eb="4">
      <t>ヤスシ</t>
    </rPh>
    <phoneticPr fontId="1"/>
  </si>
  <si>
    <t>齋藤　勝</t>
    <rPh sb="0" eb="2">
      <t>サイトウ</t>
    </rPh>
    <rPh sb="3" eb="4">
      <t>マサ</t>
    </rPh>
    <phoneticPr fontId="1"/>
  </si>
  <si>
    <t>森　　美樹</t>
  </si>
  <si>
    <t>田中　良夫</t>
    <rPh sb="0" eb="2">
      <t>タナカ</t>
    </rPh>
    <rPh sb="3" eb="5">
      <t>ヨシオ</t>
    </rPh>
    <phoneticPr fontId="1"/>
  </si>
  <si>
    <t>井上　新悟</t>
    <rPh sb="0" eb="2">
      <t>イノウエ</t>
    </rPh>
    <rPh sb="3" eb="5">
      <t>シンゴ</t>
    </rPh>
    <phoneticPr fontId="1"/>
  </si>
  <si>
    <t>武田　由哉</t>
    <rPh sb="0" eb="2">
      <t>タケダ</t>
    </rPh>
    <rPh sb="3" eb="4">
      <t>ユウ</t>
    </rPh>
    <rPh sb="4" eb="5">
      <t>ヤ</t>
    </rPh>
    <phoneticPr fontId="1"/>
  </si>
  <si>
    <t>小倉　裕史</t>
    <rPh sb="0" eb="2">
      <t>オグラ</t>
    </rPh>
    <rPh sb="3" eb="5">
      <t>ヒロフミ</t>
    </rPh>
    <phoneticPr fontId="1"/>
  </si>
  <si>
    <t>塚本　師仁</t>
    <rPh sb="0" eb="2">
      <t>ツカモト</t>
    </rPh>
    <rPh sb="3" eb="4">
      <t>シ</t>
    </rPh>
    <rPh sb="4" eb="5">
      <t>ジン</t>
    </rPh>
    <phoneticPr fontId="1"/>
  </si>
  <si>
    <t>兵庫県立姫路海稜高等学校</t>
    <rPh sb="0" eb="4">
      <t>ヒョウゴケンリツ</t>
    </rPh>
    <rPh sb="4" eb="6">
      <t>ヒメジ</t>
    </rPh>
    <rPh sb="6" eb="7">
      <t>ウミ</t>
    </rPh>
    <rPh sb="7" eb="8">
      <t>リョウ</t>
    </rPh>
    <rPh sb="8" eb="10">
      <t>コウトウ</t>
    </rPh>
    <rPh sb="10" eb="12">
      <t>ガッコウ</t>
    </rPh>
    <phoneticPr fontId="4"/>
  </si>
  <si>
    <t>播磨西</t>
    <rPh sb="0" eb="3">
      <t>ハリマニシ</t>
    </rPh>
    <phoneticPr fontId="4"/>
  </si>
  <si>
    <t>細見　幸司</t>
    <rPh sb="0" eb="2">
      <t>ホソミ</t>
    </rPh>
    <rPh sb="3" eb="4">
      <t>シアワ</t>
    </rPh>
    <rPh sb="4" eb="5">
      <t>ツカサ</t>
    </rPh>
    <phoneticPr fontId="1"/>
  </si>
  <si>
    <t>増田　百代</t>
    <rPh sb="0" eb="2">
      <t>マスダ</t>
    </rPh>
    <rPh sb="3" eb="4">
      <t>ヒャク</t>
    </rPh>
    <rPh sb="4" eb="5">
      <t>ヨ</t>
    </rPh>
    <phoneticPr fontId="1"/>
  </si>
  <si>
    <t>倉田　晴美</t>
    <rPh sb="0" eb="2">
      <t>クラタ</t>
    </rPh>
    <rPh sb="3" eb="4">
      <t>ハ</t>
    </rPh>
    <rPh sb="4" eb="5">
      <t>ビ</t>
    </rPh>
    <phoneticPr fontId="1"/>
  </si>
  <si>
    <t>小山　朋子</t>
  </si>
  <si>
    <t>森澄　実</t>
    <rPh sb="0" eb="1">
      <t>モリ</t>
    </rPh>
    <rPh sb="1" eb="2">
      <t>スミ</t>
    </rPh>
    <rPh sb="3" eb="4">
      <t>ミノル</t>
    </rPh>
    <phoneticPr fontId="1"/>
  </si>
  <si>
    <t>森垣　泰宏</t>
    <rPh sb="0" eb="2">
      <t>モリガキ</t>
    </rPh>
    <rPh sb="3" eb="4">
      <t>タイ</t>
    </rPh>
    <rPh sb="4" eb="5">
      <t>ヒロシ</t>
    </rPh>
    <phoneticPr fontId="1"/>
  </si>
  <si>
    <t>守山　勝</t>
    <rPh sb="0" eb="2">
      <t>モリヤマ</t>
    </rPh>
    <rPh sb="3" eb="4">
      <t>マサル</t>
    </rPh>
    <phoneticPr fontId="1"/>
  </si>
  <si>
    <t>西岡　優子</t>
    <rPh sb="0" eb="2">
      <t>ニシオカ</t>
    </rPh>
    <rPh sb="3" eb="5">
      <t>ユウコ</t>
    </rPh>
    <phoneticPr fontId="1"/>
  </si>
  <si>
    <t>三宅 美奈子</t>
    <rPh sb="0" eb="2">
      <t>ミヤケ</t>
    </rPh>
    <rPh sb="3" eb="6">
      <t>ミナコ</t>
    </rPh>
    <phoneticPr fontId="1"/>
  </si>
  <si>
    <t>山本　宏治</t>
    <rPh sb="0" eb="2">
      <t>ヤマモト</t>
    </rPh>
    <rPh sb="3" eb="4">
      <t>ヒロシ</t>
    </rPh>
    <rPh sb="4" eb="5">
      <t>オサ</t>
    </rPh>
    <phoneticPr fontId="1"/>
  </si>
  <si>
    <t>木内　靖之</t>
    <rPh sb="0" eb="2">
      <t>キノウチ</t>
    </rPh>
    <rPh sb="3" eb="5">
      <t>ヤスユキ</t>
    </rPh>
    <phoneticPr fontId="1"/>
  </si>
  <si>
    <t>田中　盛雄</t>
    <rPh sb="0" eb="2">
      <t>タナカ</t>
    </rPh>
    <rPh sb="3" eb="5">
      <t>モリオ</t>
    </rPh>
    <phoneticPr fontId="1"/>
  </si>
  <si>
    <t>高見　宏樹</t>
    <rPh sb="0" eb="2">
      <t>タカミ</t>
    </rPh>
    <rPh sb="3" eb="5">
      <t>ヒロキ</t>
    </rPh>
    <phoneticPr fontId="1"/>
  </si>
  <si>
    <t>下條　謙一郎</t>
    <rPh sb="0" eb="2">
      <t>シモジョウ</t>
    </rPh>
    <rPh sb="3" eb="6">
      <t>ケンイチロウ</t>
    </rPh>
    <phoneticPr fontId="1"/>
  </si>
  <si>
    <t>阿部　都貴子</t>
    <rPh sb="0" eb="2">
      <t>アベ</t>
    </rPh>
    <rPh sb="3" eb="4">
      <t>ト</t>
    </rPh>
    <rPh sb="4" eb="5">
      <t>キ</t>
    </rPh>
    <rPh sb="5" eb="6">
      <t>コ</t>
    </rPh>
    <phoneticPr fontId="1"/>
  </si>
  <si>
    <t>近藤　直樹</t>
    <rPh sb="0" eb="2">
      <t>コンドウ</t>
    </rPh>
    <rPh sb="3" eb="5">
      <t>ナオキ</t>
    </rPh>
    <phoneticPr fontId="1"/>
  </si>
  <si>
    <t>松本　宗弘</t>
    <rPh sb="0" eb="2">
      <t>マツモト</t>
    </rPh>
    <rPh sb="3" eb="4">
      <t>ソウ</t>
    </rPh>
    <rPh sb="4" eb="5">
      <t>ヒロ</t>
    </rPh>
    <phoneticPr fontId="1"/>
  </si>
  <si>
    <t>大塚　剛啓</t>
    <rPh sb="0" eb="2">
      <t>オオツカ</t>
    </rPh>
    <rPh sb="3" eb="4">
      <t>ゴウ</t>
    </rPh>
    <rPh sb="4" eb="5">
      <t>ケイ</t>
    </rPh>
    <phoneticPr fontId="1"/>
  </si>
  <si>
    <t>兵庫県立播磨福崎高等学校</t>
    <rPh sb="0" eb="3">
      <t>ヒョウゴケン</t>
    </rPh>
    <rPh sb="3" eb="4">
      <t>タ</t>
    </rPh>
    <rPh sb="4" eb="6">
      <t>ハリマ</t>
    </rPh>
    <rPh sb="6" eb="8">
      <t>フクサキ</t>
    </rPh>
    <rPh sb="8" eb="12">
      <t>コウトウガッコウ</t>
    </rPh>
    <phoneticPr fontId="4"/>
  </si>
  <si>
    <t>兵庫県立播磨福崎高等学校</t>
    <rPh sb="0" eb="4">
      <t>ヒョウゴケンリツ</t>
    </rPh>
    <rPh sb="4" eb="6">
      <t>ハリマ</t>
    </rPh>
    <rPh sb="6" eb="8">
      <t>フクサキ</t>
    </rPh>
    <rPh sb="8" eb="12">
      <t>コウトウガッコウ</t>
    </rPh>
    <phoneticPr fontId="4"/>
  </si>
  <si>
    <t>岡　昌秀</t>
    <rPh sb="0" eb="1">
      <t>オカ</t>
    </rPh>
    <rPh sb="2" eb="3">
      <t>マサ</t>
    </rPh>
    <rPh sb="3" eb="4">
      <t>ヒデ</t>
    </rPh>
    <phoneticPr fontId="1"/>
  </si>
  <si>
    <t>湊　浩樹</t>
    <rPh sb="0" eb="1">
      <t>ミナト</t>
    </rPh>
    <rPh sb="2" eb="4">
      <t>ヒロキ</t>
    </rPh>
    <phoneticPr fontId="1"/>
  </si>
  <si>
    <t>松本　秀孝</t>
    <rPh sb="0" eb="2">
      <t>マツモト</t>
    </rPh>
    <rPh sb="3" eb="5">
      <t>ヒデタカ</t>
    </rPh>
    <phoneticPr fontId="1"/>
  </si>
  <si>
    <t>松井　孝明</t>
    <rPh sb="0" eb="2">
      <t>マツイ</t>
    </rPh>
    <rPh sb="3" eb="4">
      <t>コウ</t>
    </rPh>
    <rPh sb="4" eb="5">
      <t>メイ</t>
    </rPh>
    <phoneticPr fontId="1"/>
  </si>
  <si>
    <t>県立有馬高等学校（定）</t>
  </si>
  <si>
    <t>吉澤　孝雄</t>
    <rPh sb="0" eb="2">
      <t>ヨシザワ</t>
    </rPh>
    <rPh sb="3" eb="5">
      <t>タカオ</t>
    </rPh>
    <phoneticPr fontId="1"/>
  </si>
  <si>
    <t>県立農業高等学校（定）</t>
  </si>
  <si>
    <t>県立松陽高等学校（定）</t>
  </si>
  <si>
    <t>県立小野工業高等学校（定）</t>
  </si>
  <si>
    <t>内藤　仁視</t>
    <rPh sb="0" eb="2">
      <t>ナイトウ</t>
    </rPh>
    <rPh sb="3" eb="4">
      <t>ジン</t>
    </rPh>
    <rPh sb="4" eb="5">
      <t>シ</t>
    </rPh>
    <phoneticPr fontId="1"/>
  </si>
  <si>
    <t>県立相生産業高等学校（定）</t>
  </si>
  <si>
    <t>県立龍野北高等学校（定）</t>
  </si>
  <si>
    <t>県立赤穂高等学校（定）</t>
  </si>
  <si>
    <t>県立豊岡高等学校（定）</t>
  </si>
  <si>
    <t>県立洲本高等学校（定）</t>
  </si>
  <si>
    <t>桑田　圭介</t>
  </si>
  <si>
    <t>桑田　耕治</t>
    <rPh sb="0" eb="2">
      <t>クワタ</t>
    </rPh>
    <rPh sb="3" eb="5">
      <t>コウジ</t>
    </rPh>
    <phoneticPr fontId="1"/>
  </si>
  <si>
    <t>佐藤　太</t>
    <rPh sb="0" eb="2">
      <t>サトウ</t>
    </rPh>
    <rPh sb="3" eb="4">
      <t>フトシ</t>
    </rPh>
    <phoneticPr fontId="1"/>
  </si>
  <si>
    <t>県立飾磨工業高等学校（多）</t>
  </si>
  <si>
    <t>三原　慎吾</t>
    <rPh sb="0" eb="2">
      <t>ミハラ</t>
    </rPh>
    <rPh sb="3" eb="5">
      <t>シンゴ</t>
    </rPh>
    <phoneticPr fontId="1"/>
  </si>
  <si>
    <t>県立網干高等学校（通）</t>
  </si>
  <si>
    <t>野崎　雅弘</t>
    <rPh sb="0" eb="2">
      <t>ノザキ</t>
    </rPh>
    <rPh sb="3" eb="4">
      <t>マサ</t>
    </rPh>
    <rPh sb="4" eb="5">
      <t>ヒロ</t>
    </rPh>
    <phoneticPr fontId="1"/>
  </si>
  <si>
    <t>足立　幸謙</t>
    <rPh sb="0" eb="2">
      <t>アダチ</t>
    </rPh>
    <rPh sb="3" eb="4">
      <t>シアワ</t>
    </rPh>
    <rPh sb="4" eb="5">
      <t>ケン</t>
    </rPh>
    <phoneticPr fontId="1"/>
  </si>
  <si>
    <t>小原　靖</t>
    <rPh sb="0" eb="2">
      <t>オバラ</t>
    </rPh>
    <rPh sb="3" eb="4">
      <t>ヤスシ</t>
    </rPh>
    <phoneticPr fontId="3"/>
  </si>
  <si>
    <t>荒川　哲</t>
    <rPh sb="0" eb="2">
      <t>アラカワ</t>
    </rPh>
    <rPh sb="3" eb="4">
      <t>サトシ</t>
    </rPh>
    <phoneticPr fontId="3"/>
  </si>
  <si>
    <t>開田　守</t>
    <rPh sb="0" eb="2">
      <t>カイダ</t>
    </rPh>
    <rPh sb="3" eb="4">
      <t>マモル</t>
    </rPh>
    <phoneticPr fontId="3"/>
  </si>
  <si>
    <t>油井　光伸</t>
    <rPh sb="0" eb="2">
      <t>ユイ</t>
    </rPh>
    <rPh sb="3" eb="5">
      <t>ミツノブ</t>
    </rPh>
    <phoneticPr fontId="3"/>
  </si>
  <si>
    <t>漁　修生</t>
    <rPh sb="0" eb="1">
      <t>リョウ</t>
    </rPh>
    <rPh sb="2" eb="4">
      <t>シュウセイ</t>
    </rPh>
    <phoneticPr fontId="3"/>
  </si>
  <si>
    <t>古谷　勇行</t>
    <rPh sb="0" eb="2">
      <t>フルタニ</t>
    </rPh>
    <rPh sb="3" eb="5">
      <t>タケユキ</t>
    </rPh>
    <phoneticPr fontId="3"/>
  </si>
  <si>
    <t>大森　寿史</t>
    <rPh sb="0" eb="2">
      <t>オオモリ</t>
    </rPh>
    <rPh sb="3" eb="4">
      <t>ヒサシ</t>
    </rPh>
    <rPh sb="4" eb="5">
      <t>シ</t>
    </rPh>
    <phoneticPr fontId="3"/>
  </si>
  <si>
    <t>原　和樹</t>
    <rPh sb="0" eb="1">
      <t>ハラ</t>
    </rPh>
    <rPh sb="2" eb="4">
      <t>カズキ</t>
    </rPh>
    <phoneticPr fontId="3"/>
  </si>
  <si>
    <t>間嶋　孝史</t>
    <rPh sb="0" eb="2">
      <t>マジマ</t>
    </rPh>
    <rPh sb="3" eb="5">
      <t>タカシ</t>
    </rPh>
    <phoneticPr fontId="3"/>
  </si>
  <si>
    <t>東郷　達夫</t>
    <rPh sb="0" eb="2">
      <t>トウゴウ</t>
    </rPh>
    <rPh sb="3" eb="5">
      <t>タツオ</t>
    </rPh>
    <phoneticPr fontId="3"/>
  </si>
  <si>
    <t>県立有馬高等学校・定時制</t>
  </si>
  <si>
    <t>県立農業高等学校・定時制</t>
  </si>
  <si>
    <t>県立松陽高等学校・定時制</t>
  </si>
  <si>
    <t>県立小野工業高等学校・定時制</t>
  </si>
  <si>
    <t>県立相生産業高等学校・定時制</t>
  </si>
  <si>
    <t>県立龍野北高等学校・定時制</t>
  </si>
  <si>
    <t>県立赤穂高等学校・定時制</t>
    <rPh sb="9" eb="12">
      <t>テイジセイ</t>
    </rPh>
    <phoneticPr fontId="4"/>
  </si>
  <si>
    <t>県立豊岡高等学校・定時制</t>
  </si>
  <si>
    <t>県立洲本高等学校・定時制</t>
  </si>
  <si>
    <t>県立飾磨工業高等学校・多部制</t>
    <rPh sb="11" eb="12">
      <t>オオ</t>
    </rPh>
    <rPh sb="12" eb="13">
      <t>ブ</t>
    </rPh>
    <rPh sb="13" eb="14">
      <t>セイ</t>
    </rPh>
    <phoneticPr fontId="4"/>
  </si>
  <si>
    <t>県立網干高等学校・通信制</t>
  </si>
  <si>
    <t>鴫山 知広</t>
  </si>
  <si>
    <t>永田 真澄</t>
  </si>
  <si>
    <t>新谷　浩一</t>
  </si>
  <si>
    <t>夢野台</t>
  </si>
  <si>
    <t>岡田 真依</t>
  </si>
  <si>
    <t>樫木　直人</t>
  </si>
  <si>
    <t>新 ゆりか</t>
  </si>
  <si>
    <t>井上　真理</t>
  </si>
  <si>
    <t>藤田 京太</t>
  </si>
  <si>
    <t>小竹 貫介</t>
  </si>
  <si>
    <t>横山　清隆</t>
  </si>
  <si>
    <t>北須磨</t>
  </si>
  <si>
    <t>小寺 真穂</t>
  </si>
  <si>
    <t>津田　量</t>
  </si>
  <si>
    <t>酒井 翼</t>
  </si>
  <si>
    <t>長澤　広昭</t>
  </si>
  <si>
    <t>増田 圭介</t>
  </si>
  <si>
    <t>西盛　康子</t>
  </si>
  <si>
    <t>利根 知比呂</t>
  </si>
  <si>
    <t>吉野　浩司</t>
  </si>
  <si>
    <t>国際</t>
  </si>
  <si>
    <t>山田 祐史</t>
  </si>
  <si>
    <t>松本　久永</t>
  </si>
  <si>
    <t>片山 秀一</t>
  </si>
  <si>
    <t>小西 香苗</t>
  </si>
  <si>
    <t>愛川　弘市</t>
  </si>
  <si>
    <t>植田 まり</t>
  </si>
  <si>
    <t>後藤 慎平</t>
    <rPh sb="0" eb="2">
      <t>ゴトウ</t>
    </rPh>
    <rPh sb="3" eb="5">
      <t>シンペイ</t>
    </rPh>
    <phoneticPr fontId="2"/>
  </si>
  <si>
    <t>藤川 琴実</t>
  </si>
  <si>
    <t>万場 るり子</t>
    <rPh sb="0" eb="2">
      <t>マンバ</t>
    </rPh>
    <phoneticPr fontId="5"/>
  </si>
  <si>
    <t>樋口　一哉</t>
  </si>
  <si>
    <t>勝部 尚樹</t>
  </si>
  <si>
    <t>白川　淳哉</t>
  </si>
  <si>
    <t>中川 真吾</t>
  </si>
  <si>
    <t>桑田　耕治</t>
  </si>
  <si>
    <t>篠山鳳鳴</t>
  </si>
  <si>
    <t>山口 真実</t>
  </si>
  <si>
    <t>西田　利也</t>
  </si>
  <si>
    <t>並河 翔平</t>
  </si>
  <si>
    <t>加古川北</t>
  </si>
  <si>
    <t>岡村 佳奈</t>
  </si>
  <si>
    <t>古河　真紀子</t>
  </si>
  <si>
    <t>井上 未樹</t>
  </si>
  <si>
    <t>多可</t>
  </si>
  <si>
    <t>勝田 真萌</t>
  </si>
  <si>
    <t>木澤　直子</t>
  </si>
  <si>
    <t>堀 史人</t>
  </si>
  <si>
    <t>中谷　肇</t>
  </si>
  <si>
    <t>高砂</t>
  </si>
  <si>
    <t>田代 裕也</t>
  </si>
  <si>
    <t>上出　正彦</t>
  </si>
  <si>
    <t>衣笠 彩乃</t>
  </si>
  <si>
    <t>中西 宏明</t>
  </si>
  <si>
    <t>志摩　直樹</t>
  </si>
  <si>
    <t>西村 咲</t>
  </si>
  <si>
    <t>春名　正章</t>
  </si>
  <si>
    <t>井口 大輔</t>
  </si>
  <si>
    <t>千家　弘行</t>
  </si>
  <si>
    <t>杉村 圭彦</t>
  </si>
  <si>
    <t>太子</t>
  </si>
  <si>
    <t>北岡 深雪</t>
  </si>
  <si>
    <t>古河　浩和</t>
  </si>
  <si>
    <t>下馬場 篤典</t>
  </si>
  <si>
    <t>県立赤穂高等学校・定時制</t>
  </si>
  <si>
    <t>赤穂(定)</t>
  </si>
  <si>
    <t>大生 万莉子</t>
  </si>
  <si>
    <t>菊川　泰</t>
  </si>
  <si>
    <t>武友 千草</t>
  </si>
  <si>
    <t>松村 多佳子</t>
  </si>
  <si>
    <t>岩本 年博</t>
  </si>
  <si>
    <t>県立大学附属</t>
    <rPh sb="0" eb="2">
      <t>ケンリツ</t>
    </rPh>
    <phoneticPr fontId="2"/>
  </si>
  <si>
    <t>鹿山 洋一</t>
  </si>
  <si>
    <t>足立　幸謙</t>
  </si>
  <si>
    <t>伊丹市立伊丹高等学校</t>
    <rPh sb="0" eb="4">
      <t>イタミシリツ</t>
    </rPh>
    <rPh sb="4" eb="6">
      <t>イタミ</t>
    </rPh>
    <rPh sb="6" eb="10">
      <t>コウトウガッコウ</t>
    </rPh>
    <phoneticPr fontId="2"/>
  </si>
  <si>
    <t>市立伊丹</t>
    <rPh sb="0" eb="2">
      <t>イチリツ</t>
    </rPh>
    <rPh sb="2" eb="4">
      <t>イタミ</t>
    </rPh>
    <phoneticPr fontId="2"/>
  </si>
  <si>
    <t>村尾 由里子</t>
    <rPh sb="0" eb="2">
      <t>ムラオ</t>
    </rPh>
    <rPh sb="3" eb="6">
      <t>ユリコ</t>
    </rPh>
    <phoneticPr fontId="2"/>
  </si>
  <si>
    <t>高松 憲司</t>
  </si>
  <si>
    <t>東郷　達夫</t>
  </si>
  <si>
    <t>舩曳 翼</t>
  </si>
  <si>
    <t>埜田 稜</t>
  </si>
  <si>
    <t>松井 洋平</t>
  </si>
  <si>
    <t>塩谷 浩正</t>
  </si>
  <si>
    <t>三木 梓</t>
  </si>
  <si>
    <t>県立神戸甲北高等学校</t>
    <rPh sb="0" eb="2">
      <t>ケンリツ</t>
    </rPh>
    <rPh sb="2" eb="6">
      <t>コウベコウホク</t>
    </rPh>
    <rPh sb="6" eb="10">
      <t>コウトウガッコウ</t>
    </rPh>
    <phoneticPr fontId="2"/>
  </si>
  <si>
    <t>神戸甲北</t>
    <rPh sb="0" eb="4">
      <t>コウベコウホク</t>
    </rPh>
    <phoneticPr fontId="2"/>
  </si>
  <si>
    <t>松田 朋也</t>
  </si>
  <si>
    <t>橿　　千種</t>
  </si>
  <si>
    <t>池原 寿樹</t>
  </si>
  <si>
    <t>富永　和典</t>
  </si>
  <si>
    <t>小玉  雄介</t>
  </si>
  <si>
    <t>青雲</t>
  </si>
  <si>
    <t>村井 俊之</t>
  </si>
  <si>
    <t>三原　慎吾</t>
  </si>
  <si>
    <t>渡邉 悠</t>
  </si>
  <si>
    <t>山根　尚</t>
  </si>
  <si>
    <t>高田 大樹</t>
  </si>
  <si>
    <t>谷口　聡</t>
  </si>
  <si>
    <t>力丸 栄作</t>
  </si>
  <si>
    <t>藤野 恭央</t>
  </si>
  <si>
    <t>山口 貴史</t>
  </si>
  <si>
    <t>西海 耕平</t>
  </si>
  <si>
    <t>水野 初音</t>
  </si>
  <si>
    <t>奥村 久志</t>
  </si>
  <si>
    <t>山縣 重宣</t>
  </si>
  <si>
    <t>吉永 文貴</t>
  </si>
  <si>
    <t>神田 富雄</t>
  </si>
  <si>
    <t>原 崇</t>
  </si>
  <si>
    <t>浅野 慎太</t>
  </si>
  <si>
    <t>塚本　光矢</t>
  </si>
  <si>
    <t>舩間 翔</t>
  </si>
  <si>
    <t>福浦　潤</t>
  </si>
  <si>
    <t>正山 康司</t>
  </si>
  <si>
    <t>妙見 健太郎</t>
  </si>
  <si>
    <t>藤川　弘起</t>
  </si>
  <si>
    <t>瀬戸 良昭</t>
  </si>
  <si>
    <t>土井　寛文</t>
  </si>
  <si>
    <t>長石 正愛</t>
  </si>
  <si>
    <t>福田　孝善</t>
  </si>
  <si>
    <t>竹内 裕也</t>
  </si>
  <si>
    <t>県立播磨福崎高等学校</t>
    <rPh sb="0" eb="2">
      <t>ケンリツ</t>
    </rPh>
    <rPh sb="2" eb="10">
      <t>ハリマフクサキコウトウガッコウ</t>
    </rPh>
    <phoneticPr fontId="2"/>
  </si>
  <si>
    <t>播磨福崎</t>
  </si>
  <si>
    <t>森 志乃</t>
  </si>
  <si>
    <t>田槇 元</t>
  </si>
  <si>
    <t>小倉　裕史</t>
  </si>
  <si>
    <t>良玄 裕基</t>
  </si>
  <si>
    <t>小林 亮太</t>
  </si>
  <si>
    <t>下條　謙一郎</t>
  </si>
  <si>
    <t>榎田 浩大</t>
  </si>
  <si>
    <t>漁　修生</t>
  </si>
  <si>
    <t>石田 延広</t>
  </si>
  <si>
    <t>中川 督太</t>
  </si>
  <si>
    <t>森田 慎也</t>
  </si>
  <si>
    <t>須磨東</t>
  </si>
  <si>
    <t>大本 翔</t>
  </si>
  <si>
    <t>繁家 大介</t>
  </si>
  <si>
    <t>中西　孝弘</t>
  </si>
  <si>
    <t>西川 拓志</t>
  </si>
  <si>
    <t>梨木 冴子</t>
  </si>
  <si>
    <t>平島 拓真</t>
  </si>
  <si>
    <t>川村 侑也</t>
  </si>
  <si>
    <t>上月　通男</t>
  </si>
  <si>
    <t>竹嶋 努</t>
  </si>
  <si>
    <t>山田 祐輔</t>
  </si>
  <si>
    <t>松田 直樹</t>
  </si>
  <si>
    <t>本田 一雅</t>
  </si>
  <si>
    <t>髙橋　剛</t>
  </si>
  <si>
    <t>三宅 智章</t>
  </si>
  <si>
    <t>牧野　徹</t>
  </si>
  <si>
    <t>中家 慎</t>
  </si>
  <si>
    <t>栗林 正憲</t>
  </si>
  <si>
    <t>谷垣 和弘</t>
  </si>
  <si>
    <t>栗林　秀忠</t>
  </si>
  <si>
    <t>野中 壮大</t>
  </si>
  <si>
    <t>木下 勝晴</t>
  </si>
  <si>
    <t>森 康将</t>
  </si>
  <si>
    <t>播磨南</t>
  </si>
  <si>
    <t>富田 千晴</t>
  </si>
  <si>
    <t>芝崎 真誠</t>
  </si>
  <si>
    <t>上垣 雅章</t>
  </si>
  <si>
    <t>県立飾磨工業高等学校・多部制</t>
  </si>
  <si>
    <t>飾磨工業(多)</t>
  </si>
  <si>
    <t>富永 晃</t>
  </si>
  <si>
    <t>竹内 海創</t>
  </si>
  <si>
    <t>相生産業</t>
  </si>
  <si>
    <t>桧原 良輔</t>
  </si>
  <si>
    <t>西田　拓巳</t>
  </si>
  <si>
    <t>守田 亘</t>
  </si>
  <si>
    <t>眞山 洋平</t>
  </si>
  <si>
    <t>武田　由哉</t>
  </si>
  <si>
    <t>豊岡</t>
  </si>
  <si>
    <t>森脇 美香</t>
  </si>
  <si>
    <t>倉田　晴美</t>
  </si>
  <si>
    <t>浜坂</t>
  </si>
  <si>
    <t>岡本 美那</t>
  </si>
  <si>
    <t>西岡　優子</t>
  </si>
  <si>
    <t>後 勇至</t>
  </si>
  <si>
    <t>大塚　剛啓</t>
  </si>
  <si>
    <t>林 友哉</t>
  </si>
  <si>
    <t>河野 吉彦</t>
  </si>
  <si>
    <t>野崎　雅弘</t>
  </si>
  <si>
    <t>市立姫路</t>
  </si>
  <si>
    <t>松﨑 裕志</t>
  </si>
  <si>
    <t>原　和樹</t>
  </si>
  <si>
    <t>前川 真理子</t>
  </si>
  <si>
    <t>間嶋　孝史</t>
  </si>
  <si>
    <t>山本 直</t>
  </si>
  <si>
    <t>三谷 量</t>
  </si>
  <si>
    <t>県立神戸鈴蘭台高等学校</t>
    <rPh sb="0" eb="2">
      <t>ケンリツ</t>
    </rPh>
    <rPh sb="2" eb="4">
      <t>コウベ</t>
    </rPh>
    <rPh sb="4" eb="7">
      <t>スズランダイ</t>
    </rPh>
    <rPh sb="7" eb="9">
      <t>コウトウ</t>
    </rPh>
    <phoneticPr fontId="2"/>
  </si>
  <si>
    <t>神戸鈴蘭台</t>
    <rPh sb="0" eb="2">
      <t>コウベ</t>
    </rPh>
    <rPh sb="2" eb="5">
      <t>スズランダイ</t>
    </rPh>
    <phoneticPr fontId="2"/>
  </si>
  <si>
    <t>理科</t>
    <rPh sb="0" eb="2">
      <t>リカ</t>
    </rPh>
    <phoneticPr fontId="2"/>
  </si>
  <si>
    <t>澤井 昭子</t>
    <rPh sb="0" eb="2">
      <t>サワイ</t>
    </rPh>
    <rPh sb="3" eb="5">
      <t>アキコ</t>
    </rPh>
    <phoneticPr fontId="2"/>
  </si>
  <si>
    <t>県立北神戸総合高等学校</t>
    <rPh sb="0" eb="2">
      <t>ケンリツ</t>
    </rPh>
    <rPh sb="2" eb="7">
      <t>キタコウベソウゴウ</t>
    </rPh>
    <rPh sb="7" eb="11">
      <t>コウトウガッコウ</t>
    </rPh>
    <phoneticPr fontId="2"/>
  </si>
  <si>
    <t>北神戸総合</t>
    <rPh sb="0" eb="5">
      <t>キタコウベソウゴウ</t>
    </rPh>
    <phoneticPr fontId="2"/>
  </si>
  <si>
    <t>西田 悟士</t>
  </si>
  <si>
    <t>雲田 彩加</t>
    <rPh sb="0" eb="2">
      <t>クモダ</t>
    </rPh>
    <phoneticPr fontId="5"/>
  </si>
  <si>
    <t>岡本　勇人</t>
  </si>
  <si>
    <t>小山 卓也</t>
  </si>
  <si>
    <t>県立武庫荘総合高等学校</t>
    <rPh sb="2" eb="3">
      <t>タケ</t>
    </rPh>
    <rPh sb="3" eb="4">
      <t>ク</t>
    </rPh>
    <rPh sb="4" eb="5">
      <t>ソウ</t>
    </rPh>
    <rPh sb="5" eb="7">
      <t>ソウゴウ</t>
    </rPh>
    <rPh sb="7" eb="9">
      <t>コウトウ</t>
    </rPh>
    <phoneticPr fontId="2"/>
  </si>
  <si>
    <t>大道 亮輔</t>
    <rPh sb="0" eb="2">
      <t>オオミチ</t>
    </rPh>
    <rPh sb="3" eb="5">
      <t>リョウスケ</t>
    </rPh>
    <phoneticPr fontId="2"/>
  </si>
  <si>
    <t>清水 一樹</t>
    <rPh sb="0" eb="2">
      <t>シミズ</t>
    </rPh>
    <rPh sb="3" eb="5">
      <t>カズキ</t>
    </rPh>
    <phoneticPr fontId="2"/>
  </si>
  <si>
    <t>玉久保 敦也</t>
  </si>
  <si>
    <t>羽深 健治</t>
  </si>
  <si>
    <t>井上 良平</t>
  </si>
  <si>
    <t>柳樂 康太</t>
  </si>
  <si>
    <t>福本 直子</t>
  </si>
  <si>
    <t>辻　真吾</t>
  </si>
  <si>
    <t>藤田 真央</t>
  </si>
  <si>
    <t>織邊　剛</t>
  </si>
  <si>
    <t>赤木 智也</t>
  </si>
  <si>
    <t>澤田 敏和</t>
  </si>
  <si>
    <t>宇野 枝里子</t>
  </si>
  <si>
    <t>和田 尚也</t>
  </si>
  <si>
    <t>松原 大悟</t>
  </si>
  <si>
    <t>仁木 英貴</t>
  </si>
  <si>
    <t>県立網干高等学校</t>
    <rPh sb="0" eb="2">
      <t>ケンリツ</t>
    </rPh>
    <rPh sb="2" eb="8">
      <t>アボシコウトウガッコウ</t>
    </rPh>
    <phoneticPr fontId="2"/>
  </si>
  <si>
    <t>網干（通）</t>
    <rPh sb="3" eb="4">
      <t>ツウ</t>
    </rPh>
    <phoneticPr fontId="2"/>
  </si>
  <si>
    <t>山本 祐衣</t>
    <rPh sb="0" eb="2">
      <t>ヤマモト</t>
    </rPh>
    <rPh sb="3" eb="5">
      <t>ユイ</t>
    </rPh>
    <phoneticPr fontId="2"/>
  </si>
  <si>
    <t>岩田　一雄</t>
  </si>
  <si>
    <t>今村 太亮</t>
  </si>
  <si>
    <t>平見 隆成</t>
  </si>
  <si>
    <t>駒田　勝</t>
  </si>
  <si>
    <t>日高</t>
  </si>
  <si>
    <t>森田 るいこ</t>
  </si>
  <si>
    <t>鎌本 啓志</t>
  </si>
  <si>
    <t>大﨑 圭祐</t>
  </si>
  <si>
    <t>松谷 龍太郎</t>
  </si>
  <si>
    <t>本城 知香</t>
  </si>
  <si>
    <t>足立 加那子</t>
  </si>
  <si>
    <t>吉川 明志</t>
  </si>
  <si>
    <t>三枝 久子</t>
  </si>
  <si>
    <t>倉本 崇行</t>
  </si>
  <si>
    <t>西宮甲山</t>
  </si>
  <si>
    <t>西島 良彦</t>
    <rPh sb="0" eb="2">
      <t>ニシジマ</t>
    </rPh>
    <rPh sb="3" eb="4">
      <t>ヨ</t>
    </rPh>
    <rPh sb="4" eb="5">
      <t>ヒコ</t>
    </rPh>
    <phoneticPr fontId="4"/>
  </si>
  <si>
    <t>横山　真紀</t>
  </si>
  <si>
    <t>山本 夏穂</t>
  </si>
  <si>
    <t>下井田 匡史</t>
  </si>
  <si>
    <t>龍野 宏樹</t>
  </si>
  <si>
    <t>三宝 健太郎</t>
  </si>
  <si>
    <t>佐々木　豊</t>
  </si>
  <si>
    <t>井上 敦史</t>
  </si>
  <si>
    <t>篠山東雲</t>
  </si>
  <si>
    <t>松本 武大</t>
  </si>
  <si>
    <t>神足 直人</t>
  </si>
  <si>
    <t>多田 直樹</t>
  </si>
  <si>
    <t>片岡 諒</t>
  </si>
  <si>
    <t>久保田 慧史</t>
  </si>
  <si>
    <t>坂本 貴文</t>
  </si>
  <si>
    <t>村田　かおり</t>
  </si>
  <si>
    <t>頓田 郷平</t>
  </si>
  <si>
    <t>魚住 昇平</t>
  </si>
  <si>
    <t>石川 信暁</t>
  </si>
  <si>
    <t>土井 豪規</t>
  </si>
  <si>
    <t>阿部　都貴子</t>
  </si>
  <si>
    <t>小林 美奈</t>
  </si>
  <si>
    <t>芸術（美術）</t>
  </si>
  <si>
    <t>八巻 彩未</t>
  </si>
  <si>
    <t>泉村　靖治</t>
  </si>
  <si>
    <t>村井 隆宏</t>
  </si>
  <si>
    <t>芸術（書道）</t>
  </si>
  <si>
    <t>三上 芳</t>
  </si>
  <si>
    <t>中道 千尋</t>
  </si>
  <si>
    <t>姫路商業</t>
  </si>
  <si>
    <t>大住 諭紀仁</t>
  </si>
  <si>
    <t>米谷　繁</t>
  </si>
  <si>
    <t>加藤 博昭</t>
  </si>
  <si>
    <t>外国語</t>
    <rPh sb="0" eb="3">
      <t>ガイコクゴ</t>
    </rPh>
    <phoneticPr fontId="2"/>
  </si>
  <si>
    <t>竹内 遥香</t>
  </si>
  <si>
    <t>芳賀 絵里奈</t>
  </si>
  <si>
    <t>吉山 博貴</t>
  </si>
  <si>
    <t>高橋 洋介</t>
  </si>
  <si>
    <t>鏡田 良太</t>
  </si>
  <si>
    <t>石井　良和</t>
  </si>
  <si>
    <t>平村 聡典</t>
  </si>
  <si>
    <t>杉本  善美</t>
  </si>
  <si>
    <t>末福 由佳里</t>
  </si>
  <si>
    <t>前田 嘉子</t>
  </si>
  <si>
    <t>結城 秀佳</t>
  </si>
  <si>
    <t>吉岡 武大</t>
  </si>
  <si>
    <t>佐野 文昭</t>
    <rPh sb="0" eb="2">
      <t>サノ</t>
    </rPh>
    <rPh sb="3" eb="4">
      <t>ブン</t>
    </rPh>
    <phoneticPr fontId="2"/>
  </si>
  <si>
    <t>青木 紳次</t>
  </si>
  <si>
    <t>宮本 崇宏</t>
  </si>
  <si>
    <t>岡 安紀子</t>
  </si>
  <si>
    <t>大田 亮介</t>
  </si>
  <si>
    <t>草田 香歩</t>
  </si>
  <si>
    <t>西野 一紀</t>
  </si>
  <si>
    <t>尾松　浩明</t>
  </si>
  <si>
    <t>上田 浩之</t>
  </si>
  <si>
    <t>鎌田 典子</t>
  </si>
  <si>
    <t>谷　昌亮</t>
  </si>
  <si>
    <t>射場 仁</t>
  </si>
  <si>
    <t>中谷 仁</t>
  </si>
  <si>
    <t>稲継 麻里</t>
  </si>
  <si>
    <t>川木 圭子</t>
  </si>
  <si>
    <t>濵口 直美</t>
  </si>
  <si>
    <t>西脇北</t>
  </si>
  <si>
    <t>浅子 光一</t>
  </si>
  <si>
    <t>佐藤　太</t>
  </si>
  <si>
    <t>末廣 恵</t>
  </si>
  <si>
    <t>井上 幸枝</t>
  </si>
  <si>
    <t>平松　はるみ</t>
  </si>
  <si>
    <t>県立三木総合高等学校</t>
    <rPh sb="0" eb="2">
      <t>ケンリツ</t>
    </rPh>
    <rPh sb="2" eb="6">
      <t>ミキソウゴウ</t>
    </rPh>
    <rPh sb="6" eb="10">
      <t>コウトウガッコウ</t>
    </rPh>
    <phoneticPr fontId="2"/>
  </si>
  <si>
    <t>三木総合</t>
    <rPh sb="0" eb="4">
      <t>ミキソウゴウ</t>
    </rPh>
    <phoneticPr fontId="2"/>
  </si>
  <si>
    <t>西村 愛志</t>
    <rPh sb="0" eb="2">
      <t>ニシムラ</t>
    </rPh>
    <rPh sb="3" eb="4">
      <t>アイ</t>
    </rPh>
    <rPh sb="4" eb="5">
      <t>ココロザシ</t>
    </rPh>
    <phoneticPr fontId="2"/>
  </si>
  <si>
    <t>瓜生 万美子</t>
  </si>
  <si>
    <t>田村 駿</t>
  </si>
  <si>
    <t>堀江 玲那</t>
  </si>
  <si>
    <t>村崎 果歩</t>
  </si>
  <si>
    <t>神崎</t>
  </si>
  <si>
    <t>簑島 弘之</t>
  </si>
  <si>
    <t>西谷 賢一</t>
  </si>
  <si>
    <t>森澄　実</t>
  </si>
  <si>
    <t>河野 晃</t>
  </si>
  <si>
    <t>望月 亮佑</t>
  </si>
  <si>
    <t>近藤　直樹</t>
  </si>
  <si>
    <t>家庭</t>
    <rPh sb="0" eb="2">
      <t>カテイ</t>
    </rPh>
    <phoneticPr fontId="2"/>
  </si>
  <si>
    <t>宮崎 真弓</t>
  </si>
  <si>
    <t>北原 佐和子</t>
  </si>
  <si>
    <t>富永 真由美</t>
  </si>
  <si>
    <t>西原 仁美</t>
  </si>
  <si>
    <t>中尾 早葵</t>
  </si>
  <si>
    <t>長尾　均</t>
  </si>
  <si>
    <t>川﨑 葉子</t>
  </si>
  <si>
    <t>物應 朋美</t>
  </si>
  <si>
    <t>魚井　和彦</t>
  </si>
  <si>
    <t>河野 智美</t>
  </si>
  <si>
    <t>岡田 義雄</t>
  </si>
  <si>
    <t>錦城</t>
  </si>
  <si>
    <t>藤原 裕己</t>
  </si>
  <si>
    <t>高木 博嗣</t>
  </si>
  <si>
    <t>入谷 健斗</t>
  </si>
  <si>
    <t>金地 秀幸</t>
  </si>
  <si>
    <t>孝橋 征治</t>
  </si>
  <si>
    <t>竹内 駿平</t>
  </si>
  <si>
    <t>加藤 習</t>
  </si>
  <si>
    <t>竹谷 吉弘</t>
  </si>
  <si>
    <t>山口  慎一</t>
  </si>
  <si>
    <t>太田 裕二</t>
  </si>
  <si>
    <t>湊　浩樹</t>
  </si>
  <si>
    <t>塩士 舞</t>
  </si>
  <si>
    <t>貝川 圭佑</t>
  </si>
  <si>
    <t>波部　新</t>
  </si>
  <si>
    <t>藤原 宏樹</t>
  </si>
  <si>
    <t>藤原　喜成</t>
  </si>
  <si>
    <t>八木 智嗣</t>
  </si>
  <si>
    <t>大西 総</t>
  </si>
  <si>
    <t>開田　守</t>
  </si>
  <si>
    <t>霜尾 利之</t>
  </si>
  <si>
    <t>市立明石商業</t>
  </si>
  <si>
    <t>酒井 あゆみ</t>
  </si>
  <si>
    <t>大森　寿史</t>
  </si>
  <si>
    <t>安井 朋</t>
  </si>
  <si>
    <t>福祉</t>
  </si>
  <si>
    <t>平野 絵梨香</t>
  </si>
  <si>
    <t>木村 文教</t>
    <rPh sb="0" eb="2">
      <t>キムラ</t>
    </rPh>
    <rPh sb="3" eb="5">
      <t>ブンキョウ</t>
    </rPh>
    <phoneticPr fontId="4"/>
  </si>
  <si>
    <t>中山 輝昭</t>
    <rPh sb="0" eb="2">
      <t>ナカヤマ</t>
    </rPh>
    <rPh sb="3" eb="4">
      <t>カガヤ</t>
    </rPh>
    <phoneticPr fontId="4"/>
  </si>
  <si>
    <t>小林 亜矢子</t>
    <rPh sb="0" eb="2">
      <t>コバヤシ</t>
    </rPh>
    <rPh sb="3" eb="6">
      <t>アヤコ</t>
    </rPh>
    <phoneticPr fontId="4"/>
  </si>
  <si>
    <t>県立伊丹高等学校</t>
    <rPh sb="0" eb="2">
      <t>ケンリツ</t>
    </rPh>
    <rPh sb="2" eb="4">
      <t>イタミ</t>
    </rPh>
    <rPh sb="4" eb="8">
      <t>コウトウガッコウ</t>
    </rPh>
    <phoneticPr fontId="4"/>
  </si>
  <si>
    <t>伊丹</t>
    <rPh sb="0" eb="2">
      <t>イタミ</t>
    </rPh>
    <phoneticPr fontId="4"/>
  </si>
  <si>
    <t>中塩 純</t>
    <rPh sb="0" eb="2">
      <t>ナカシオ</t>
    </rPh>
    <rPh sb="3" eb="4">
      <t>ジュン</t>
    </rPh>
    <phoneticPr fontId="4"/>
  </si>
  <si>
    <t>黒河内　雅典</t>
  </si>
  <si>
    <t>県立川西北陵高等学校</t>
    <rPh sb="0" eb="2">
      <t>ケンリツ</t>
    </rPh>
    <rPh sb="2" eb="4">
      <t>カワニシ</t>
    </rPh>
    <rPh sb="4" eb="5">
      <t>キタ</t>
    </rPh>
    <rPh sb="5" eb="6">
      <t>リョウ</t>
    </rPh>
    <rPh sb="6" eb="10">
      <t>コウトウガッコウ</t>
    </rPh>
    <phoneticPr fontId="4"/>
  </si>
  <si>
    <t>大内 想太</t>
    <rPh sb="0" eb="2">
      <t>オオウチ</t>
    </rPh>
    <rPh sb="3" eb="4">
      <t>オモ</t>
    </rPh>
    <rPh sb="4" eb="5">
      <t>タ</t>
    </rPh>
    <phoneticPr fontId="4"/>
  </si>
  <si>
    <t>8月1日（金）～8月29日（金）</t>
    <rPh sb="1" eb="2">
      <t>ガツ</t>
    </rPh>
    <rPh sb="3" eb="4">
      <t>ニチ</t>
    </rPh>
    <rPh sb="5" eb="6">
      <t>キン</t>
    </rPh>
    <rPh sb="9" eb="10">
      <t>ガツ</t>
    </rPh>
    <rPh sb="12" eb="13">
      <t>ニチ</t>
    </rPh>
    <rPh sb="14" eb="15">
      <t>キン</t>
    </rPh>
    <phoneticPr fontId="4"/>
  </si>
  <si>
    <t>神戸親和大学（県立総合教育センターで実施）</t>
    <rPh sb="0" eb="2">
      <t>コウベ</t>
    </rPh>
    <rPh sb="2" eb="4">
      <t>シンワ</t>
    </rPh>
    <rPh sb="7" eb="9">
      <t>ケンリツ</t>
    </rPh>
    <rPh sb="9" eb="11">
      <t>ソウゴウ</t>
    </rPh>
    <rPh sb="11" eb="13">
      <t>キョウイク</t>
    </rPh>
    <rPh sb="18" eb="20">
      <t>ジッシ</t>
    </rPh>
    <phoneticPr fontId="4"/>
  </si>
  <si>
    <t>武庫川女子大学（VOD 勤務場所）</t>
    <rPh sb="12" eb="14">
      <t>キンム</t>
    </rPh>
    <rPh sb="14" eb="16">
      <t>バショ</t>
    </rPh>
    <phoneticPr fontId="4"/>
  </si>
  <si>
    <t>県立神出学園</t>
    <rPh sb="0" eb="2">
      <t>ケンリツ</t>
    </rPh>
    <rPh sb="2" eb="3">
      <t>カミ</t>
    </rPh>
    <rPh sb="3" eb="4">
      <t>デ</t>
    </rPh>
    <rPh sb="4" eb="6">
      <t>ガクエン</t>
    </rPh>
    <phoneticPr fontId="4"/>
  </si>
  <si>
    <t>兵庫教育大学</t>
    <rPh sb="0" eb="2">
      <t>ヒョウゴ</t>
    </rPh>
    <rPh sb="2" eb="6">
      <t>キョウイクダイガク</t>
    </rPh>
    <phoneticPr fontId="4"/>
  </si>
  <si>
    <t>脳科学の知見からの生徒理解と生徒指導</t>
    <rPh sb="0" eb="1">
      <t>ノウ</t>
    </rPh>
    <rPh sb="1" eb="3">
      <t>カガク</t>
    </rPh>
    <rPh sb="4" eb="6">
      <t>チケン</t>
    </rPh>
    <rPh sb="9" eb="11">
      <t>セイト</t>
    </rPh>
    <rPh sb="11" eb="13">
      <t>リカイ</t>
    </rPh>
    <rPh sb="14" eb="16">
      <t>セイト</t>
    </rPh>
    <rPh sb="16" eb="18">
      <t>シドウ</t>
    </rPh>
    <phoneticPr fontId="4"/>
  </si>
  <si>
    <t>通常学級での発達支援、その理解と対応</t>
    <rPh sb="6" eb="10">
      <t>ハッタツシエン</t>
    </rPh>
    <rPh sb="13" eb="15">
      <t>リカイ</t>
    </rPh>
    <rPh sb="16" eb="18">
      <t>タイオウ</t>
    </rPh>
    <phoneticPr fontId="4"/>
  </si>
  <si>
    <t>すべての子どもに居場所のある学級づくり～不登校未然防止のために～</t>
    <rPh sb="4" eb="5">
      <t>コ</t>
    </rPh>
    <rPh sb="8" eb="11">
      <t>イバショ</t>
    </rPh>
    <rPh sb="14" eb="16">
      <t>ガッキュウ</t>
    </rPh>
    <rPh sb="20" eb="23">
      <t>フトウコウ</t>
    </rPh>
    <rPh sb="23" eb="25">
      <t>ミゼン</t>
    </rPh>
    <rPh sb="25" eb="27">
      <t>ボウシ</t>
    </rPh>
    <phoneticPr fontId="4"/>
  </si>
  <si>
    <t>教育実践の振り返り</t>
    <rPh sb="2" eb="4">
      <t>ジッセン</t>
    </rPh>
    <rPh sb="5" eb="6">
      <t>フ</t>
    </rPh>
    <rPh sb="7" eb="8">
      <t>カエ</t>
    </rPh>
    <phoneticPr fontId="4"/>
  </si>
  <si>
    <t>「教師の学びのサイクル」の確立に向けて</t>
    <rPh sb="1" eb="3">
      <t>キョウシ</t>
    </rPh>
    <rPh sb="4" eb="5">
      <t>マナ</t>
    </rPh>
    <rPh sb="13" eb="15">
      <t>カクリツ</t>
    </rPh>
    <rPh sb="16" eb="17">
      <t>ム</t>
    </rPh>
    <phoneticPr fontId="4"/>
  </si>
  <si>
    <t>学校文化・生徒文化論から生徒指導を考える－イギリスとの対比を軸に－</t>
    <rPh sb="0" eb="4">
      <t>ガッコウブンカ</t>
    </rPh>
    <rPh sb="5" eb="7">
      <t>セイト</t>
    </rPh>
    <rPh sb="7" eb="9">
      <t>ブンカ</t>
    </rPh>
    <rPh sb="9" eb="10">
      <t>ロン</t>
    </rPh>
    <rPh sb="12" eb="14">
      <t>セイト</t>
    </rPh>
    <rPh sb="14" eb="16">
      <t>シドウ</t>
    </rPh>
    <rPh sb="17" eb="18">
      <t>カンガ</t>
    </rPh>
    <rPh sb="27" eb="29">
      <t>タイヒ</t>
    </rPh>
    <rPh sb="30" eb="31">
      <t>ジク</t>
    </rPh>
    <phoneticPr fontId="4"/>
  </si>
  <si>
    <t>“よい子”へのまなざしと教育相談</t>
    <rPh sb="3" eb="4">
      <t>コ</t>
    </rPh>
    <rPh sb="12" eb="16">
      <t>キョウイクソウダン</t>
    </rPh>
    <phoneticPr fontId="4"/>
  </si>
  <si>
    <t>ポジティブ心理学から考える発達指示的生徒指導－強み、キャリア、ウェルビーイングー</t>
    <rPh sb="5" eb="8">
      <t>シンリガク</t>
    </rPh>
    <rPh sb="10" eb="11">
      <t>カンガ</t>
    </rPh>
    <rPh sb="13" eb="15">
      <t>ハッタツ</t>
    </rPh>
    <rPh sb="15" eb="18">
      <t>シジテキ</t>
    </rPh>
    <rPh sb="18" eb="22">
      <t>セイトシドウ</t>
    </rPh>
    <rPh sb="23" eb="24">
      <t>ツヨ</t>
    </rPh>
    <phoneticPr fontId="4"/>
  </si>
  <si>
    <t>いじめを防止するための社会心理学</t>
    <rPh sb="4" eb="6">
      <t>ボウシ</t>
    </rPh>
    <rPh sb="11" eb="13">
      <t>シャカイ</t>
    </rPh>
    <rPh sb="13" eb="16">
      <t>シンリガク</t>
    </rPh>
    <phoneticPr fontId="4"/>
  </si>
  <si>
    <t>地球市民（グローバル・シティズン）を育む教育とは　等</t>
    <rPh sb="0" eb="4">
      <t>チキュウシミン</t>
    </rPh>
    <rPh sb="18" eb="19">
      <t>ハグク</t>
    </rPh>
    <rPh sb="20" eb="22">
      <t>キョウイク</t>
    </rPh>
    <rPh sb="25" eb="26">
      <t>トウ</t>
    </rPh>
    <phoneticPr fontId="4"/>
  </si>
  <si>
    <t>神経発達症の理解と支援のブレークスルーを目指して</t>
    <rPh sb="0" eb="2">
      <t>シンケイ</t>
    </rPh>
    <rPh sb="2" eb="4">
      <t>ハッタツ</t>
    </rPh>
    <rPh sb="4" eb="5">
      <t>ショウ</t>
    </rPh>
    <rPh sb="6" eb="8">
      <t>リカイ</t>
    </rPh>
    <rPh sb="9" eb="11">
      <t>シエン</t>
    </rPh>
    <rPh sb="20" eb="22">
      <t>メザ</t>
    </rPh>
    <phoneticPr fontId="4"/>
  </si>
  <si>
    <t>講義：神出学園の不登校支援、子どものこころの理解と支援、生活支援としての食事</t>
    <rPh sb="0" eb="2">
      <t>コウギ</t>
    </rPh>
    <rPh sb="3" eb="4">
      <t>カミ</t>
    </rPh>
    <rPh sb="4" eb="7">
      <t>シュツガクエン</t>
    </rPh>
    <rPh sb="8" eb="13">
      <t>フトウコウシエン</t>
    </rPh>
    <rPh sb="14" eb="15">
      <t>コ</t>
    </rPh>
    <rPh sb="22" eb="24">
      <t>リカイ</t>
    </rPh>
    <rPh sb="25" eb="27">
      <t>シエン</t>
    </rPh>
    <rPh sb="28" eb="32">
      <t>セイカツシエン</t>
    </rPh>
    <rPh sb="36" eb="38">
      <t>ショクジ</t>
    </rPh>
    <phoneticPr fontId="4"/>
  </si>
  <si>
    <t>講義・演習：神出学園における学園生への支援について</t>
    <rPh sb="0" eb="2">
      <t>コウギ</t>
    </rPh>
    <rPh sb="3" eb="5">
      <t>エンシュウ</t>
    </rPh>
    <rPh sb="6" eb="10">
      <t>カミデガクエン</t>
    </rPh>
    <rPh sb="14" eb="17">
      <t>ガクエンセイ</t>
    </rPh>
    <rPh sb="19" eb="21">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</si>
</sst>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quot;月&quot;d&quot;日&quot;\(aaa\)"/>
    <numFmt numFmtId="178" formatCode="0_ "/>
  </numFmts>
  <fonts count="62">
    <font>
      <sz val="11"/>
      <color theme="1"/>
      <name val="ＭＳ Ｐゴシック"/>
      <family val="2"/>
      <charset val="128"/>
      <scheme val="minor"/>
    </font>
    <font>
      <sz val="12"/>
      <color theme="1"/>
      <name val="ＭＳ ゴシック"/>
      <family val="2"/>
      <charset val="128"/>
    </font>
    <font>
      <sz val="10.5"/>
      <color theme="1"/>
      <name val="Times New Roman"/>
      <family val="1"/>
    </font>
    <font>
      <sz val="10.5"/>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0"/>
      <name val="ＭＳ ゴシック"/>
      <family val="3"/>
      <charset val="128"/>
    </font>
    <font>
      <b/>
      <sz val="14"/>
      <color theme="1"/>
      <name val="ＭＳ 明朝"/>
      <family val="1"/>
      <charset val="128"/>
    </font>
    <font>
      <b/>
      <sz val="11"/>
      <color theme="1"/>
      <name val="ＭＳ 明朝"/>
      <family val="1"/>
      <charset val="128"/>
    </font>
    <font>
      <b/>
      <sz val="10.5"/>
      <color theme="1"/>
      <name val="ＭＳ 明朝"/>
      <family val="1"/>
      <charset val="128"/>
    </font>
    <font>
      <b/>
      <sz val="10"/>
      <color theme="1"/>
      <name val="ＭＳ 明朝"/>
      <family val="1"/>
      <charset val="128"/>
    </font>
    <font>
      <sz val="11"/>
      <color theme="1"/>
      <name val="ＭＳ Ｐゴシック"/>
      <family val="2"/>
      <scheme val="minor"/>
    </font>
    <font>
      <sz val="11"/>
      <color theme="0"/>
      <name val="ＭＳ Ｐゴシック"/>
      <family val="2"/>
      <charset val="128"/>
      <scheme val="minor"/>
    </font>
    <font>
      <sz val="10.5"/>
      <color theme="0"/>
      <name val="ＭＳ 明朝"/>
      <family val="1"/>
      <charset val="128"/>
    </font>
    <font>
      <sz val="10.5"/>
      <name val="ＭＳ 明朝"/>
      <family val="1"/>
      <charset val="128"/>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ゴシック"/>
      <family val="3"/>
      <charset val="128"/>
    </font>
    <font>
      <sz val="6"/>
      <name val="ＭＳ ゴシック"/>
      <family val="2"/>
      <charset val="128"/>
    </font>
    <font>
      <sz val="11"/>
      <name val="ＭＳ Ｐゴシック"/>
      <family val="2"/>
      <charset val="128"/>
      <scheme val="minor"/>
    </font>
    <font>
      <sz val="24"/>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Ｐゴシック"/>
      <family val="3"/>
      <charset val="128"/>
    </font>
    <font>
      <sz val="11"/>
      <name val="ＭＳ Ｐ明朝"/>
      <family val="1"/>
      <charset val="128"/>
    </font>
    <font>
      <sz val="10"/>
      <name val="ＭＳ Ｐゴシック"/>
      <family val="3"/>
      <charset val="128"/>
      <scheme val="minor"/>
    </font>
    <font>
      <sz val="12"/>
      <name val="ＭＳ Ｐゴシック"/>
      <family val="3"/>
      <charset val="128"/>
      <scheme val="minor"/>
    </font>
    <font>
      <sz val="9"/>
      <name val="ＭＳ Ｐゴシック"/>
      <family val="3"/>
      <charset val="128"/>
    </font>
    <font>
      <sz val="4"/>
      <name val="ＭＳ Ｐゴシック"/>
      <family val="3"/>
      <charset val="128"/>
    </font>
    <font>
      <sz val="10"/>
      <color theme="1"/>
      <name val="ＭＳ Ｐゴシック"/>
      <family val="3"/>
      <charset val="128"/>
    </font>
    <font>
      <strike/>
      <sz val="11"/>
      <color rgb="FFFF0000"/>
      <name val="ＭＳ 明朝"/>
      <family val="1"/>
      <charset val="128"/>
    </font>
    <font>
      <sz val="11"/>
      <color theme="1"/>
      <name val="ＭＳ Ｐ明朝"/>
      <family val="1"/>
      <charset val="128"/>
    </font>
    <font>
      <sz val="10"/>
      <name val="ＭＳ 明朝"/>
      <family val="1"/>
      <charset val="128"/>
    </font>
    <font>
      <b/>
      <sz val="10"/>
      <color rgb="FFFF0000"/>
      <name val="ＭＳ ゴシック"/>
      <family val="3"/>
      <charset val="128"/>
    </font>
    <font>
      <b/>
      <u/>
      <sz val="11"/>
      <color theme="1"/>
      <name val="ＭＳ Ｐゴシック"/>
      <family val="3"/>
      <charset val="128"/>
      <scheme val="minor"/>
    </font>
    <font>
      <b/>
      <u/>
      <sz val="10"/>
      <color rgb="FFFF0000"/>
      <name val="ＭＳ 明朝"/>
      <family val="1"/>
      <charset val="128"/>
    </font>
    <font>
      <b/>
      <sz val="12"/>
      <name val="ＭＳ ゴシック"/>
      <family val="3"/>
      <charset val="128"/>
    </font>
    <font>
      <sz val="10"/>
      <color theme="1"/>
      <name val="ＭＳ Ｐゴシック"/>
      <family val="3"/>
      <charset val="128"/>
      <scheme val="minor"/>
    </font>
    <font>
      <sz val="10"/>
      <name val="ＭＳ Ｐゴシック"/>
      <family val="2"/>
      <charset val="128"/>
      <scheme val="minor"/>
    </font>
    <font>
      <sz val="9"/>
      <color indexed="81"/>
      <name val="MS P ゴシック"/>
      <family val="3"/>
      <charset val="128"/>
    </font>
    <font>
      <b/>
      <sz val="9"/>
      <color indexed="81"/>
      <name val="MS P ゴシック"/>
      <family val="3"/>
      <charset val="128"/>
    </font>
    <font>
      <b/>
      <sz val="12"/>
      <color theme="1"/>
      <name val="ＭＳ 明朝"/>
      <family val="1"/>
      <charset val="128"/>
    </font>
    <font>
      <b/>
      <sz val="10"/>
      <color rgb="FFFF0000"/>
      <name val="ＭＳ 明朝"/>
      <family val="1"/>
      <charset val="128"/>
    </font>
    <font>
      <sz val="10"/>
      <color theme="0"/>
      <name val="ＭＳ ゴシック"/>
      <family val="3"/>
      <charset val="128"/>
    </font>
    <font>
      <sz val="9"/>
      <color rgb="FFFF0000"/>
      <name val="ＭＳ 明朝"/>
      <family val="1"/>
      <charset val="128"/>
    </font>
    <font>
      <sz val="9"/>
      <name val="ＭＳ 明朝"/>
      <family val="1"/>
      <charset val="128"/>
    </font>
    <font>
      <sz val="10.5"/>
      <color theme="1"/>
      <name val="ＭＳ 明朝"/>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DDDDDD"/>
        <bgColor indexed="64"/>
      </patternFill>
    </fill>
    <fill>
      <patternFill patternType="solid">
        <fgColor rgb="FF33CC33"/>
        <bgColor indexed="64"/>
      </patternFill>
    </fill>
    <fill>
      <patternFill patternType="solid">
        <fgColor rgb="FF92D050"/>
        <bgColor indexed="64"/>
      </patternFill>
    </fill>
    <fill>
      <patternFill patternType="solid">
        <fgColor theme="0"/>
        <bgColor indexed="64"/>
      </patternFill>
    </fill>
    <fill>
      <patternFill patternType="solid">
        <fgColor rgb="FFC00000"/>
        <bgColor indexed="64"/>
      </patternFill>
    </fill>
  </fills>
  <borders count="102">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
      <left/>
      <right/>
      <top style="thin">
        <color indexed="64"/>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rgb="FF000000"/>
      </top>
      <bottom/>
      <diagonal/>
    </border>
    <border>
      <left style="hair">
        <color indexed="64"/>
      </left>
      <right style="hair">
        <color indexed="64"/>
      </right>
      <top/>
      <bottom/>
      <diagonal/>
    </border>
    <border>
      <left style="hair">
        <color indexed="64"/>
      </left>
      <right style="hair">
        <color indexed="64"/>
      </right>
      <top/>
      <bottom style="thin">
        <color rgb="FF000000"/>
      </bottom>
      <diagonal/>
    </border>
    <border>
      <left style="hair">
        <color indexed="64"/>
      </left>
      <right style="hair">
        <color indexed="64"/>
      </right>
      <top/>
      <bottom style="thin">
        <color indexed="64"/>
      </bottom>
      <diagonal/>
    </border>
    <border>
      <left style="thin">
        <color indexed="64"/>
      </left>
      <right style="hair">
        <color auto="1"/>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auto="1"/>
      </left>
      <right/>
      <top style="thin">
        <color indexed="64"/>
      </top>
      <bottom/>
      <diagonal/>
    </border>
    <border>
      <left style="thin">
        <color indexed="64"/>
      </left>
      <right/>
      <top/>
      <bottom/>
      <diagonal/>
    </border>
    <border>
      <left/>
      <right style="thin">
        <color indexed="64"/>
      </right>
      <top/>
      <bottom/>
      <diagonal/>
    </border>
    <border>
      <left style="double">
        <color auto="1"/>
      </left>
      <right/>
      <top/>
      <bottom style="thin">
        <color indexed="64"/>
      </bottom>
      <diagonal/>
    </border>
    <border>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hair">
        <color auto="1"/>
      </bottom>
      <diagonal/>
    </border>
    <border>
      <left style="double">
        <color auto="1"/>
      </left>
      <right style="thin">
        <color indexed="64"/>
      </right>
      <top style="hair">
        <color auto="1"/>
      </top>
      <bottom style="hair">
        <color auto="1"/>
      </bottom>
      <diagonal/>
    </border>
    <border>
      <left style="hair">
        <color auto="1"/>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style="double">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hair">
        <color auto="1"/>
      </right>
      <top style="hair">
        <color auto="1"/>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s>
  <cellStyleXfs count="9">
    <xf numFmtId="0" fontId="0" fillId="0" borderId="0">
      <alignment vertical="center"/>
    </xf>
    <xf numFmtId="0" fontId="13" fillId="0" borderId="0">
      <alignment vertical="center"/>
    </xf>
    <xf numFmtId="0" fontId="16" fillId="0" borderId="0">
      <alignment vertical="center"/>
    </xf>
    <xf numFmtId="0" fontId="13" fillId="0" borderId="0">
      <alignment vertical="center"/>
    </xf>
    <xf numFmtId="0" fontId="12" fillId="0" borderId="0">
      <alignment vertical="center"/>
    </xf>
    <xf numFmtId="0" fontId="12" fillId="0" borderId="0">
      <alignment vertical="center"/>
    </xf>
    <xf numFmtId="0" fontId="13" fillId="0" borderId="0"/>
    <xf numFmtId="0" fontId="21" fillId="0" borderId="0"/>
    <xf numFmtId="0" fontId="1" fillId="0" borderId="0">
      <alignment vertical="center"/>
    </xf>
  </cellStyleXfs>
  <cellXfs count="377">
    <xf numFmtId="0" fontId="0" fillId="0" borderId="0" xfId="0">
      <alignment vertical="center"/>
    </xf>
    <xf numFmtId="0" fontId="6" fillId="0" borderId="6" xfId="0" applyFont="1" applyBorder="1" applyAlignment="1">
      <alignment vertical="center" shrinkToFit="1"/>
    </xf>
    <xf numFmtId="0" fontId="3" fillId="0" borderId="4" xfId="0" applyFont="1" applyBorder="1" applyAlignment="1">
      <alignment horizontal="left" vertical="center" shrinkToFit="1"/>
    </xf>
    <xf numFmtId="0" fontId="0" fillId="0" borderId="0" xfId="0" applyAlignment="1">
      <alignment vertical="center" shrinkToFit="1"/>
    </xf>
    <xf numFmtId="0" fontId="7"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vertical="center" shrinkToFit="1"/>
    </xf>
    <xf numFmtId="0" fontId="3" fillId="0" borderId="9" xfId="0" applyFont="1" applyBorder="1" applyAlignment="1">
      <alignment horizontal="justify" vertical="center" shrinkToFit="1"/>
    </xf>
    <xf numFmtId="49" fontId="3"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0" fontId="3" fillId="0" borderId="4" xfId="0" applyFont="1" applyBorder="1" applyAlignment="1">
      <alignment horizontal="justify" vertical="center" shrinkToFit="1"/>
    </xf>
    <xf numFmtId="56" fontId="3" fillId="0" borderId="4" xfId="0" applyNumberFormat="1" applyFont="1" applyBorder="1" applyAlignment="1">
      <alignment horizontal="left" vertical="center" shrinkToFit="1"/>
    </xf>
    <xf numFmtId="0" fontId="8" fillId="0" borderId="6" xfId="0" applyFont="1" applyBorder="1" applyAlignment="1">
      <alignment horizontal="justify" vertical="center"/>
    </xf>
    <xf numFmtId="0" fontId="8" fillId="0" borderId="6" xfId="0" applyFont="1" applyBorder="1">
      <alignment vertical="center"/>
    </xf>
    <xf numFmtId="0" fontId="8" fillId="0" borderId="6" xfId="0" applyFont="1" applyBorder="1" applyAlignment="1">
      <alignment horizontal="left" vertical="center"/>
    </xf>
    <xf numFmtId="176" fontId="3" fillId="0" borderId="5" xfId="0" applyNumberFormat="1" applyFont="1" applyBorder="1" applyAlignment="1">
      <alignment vertical="center" shrinkToFit="1"/>
    </xf>
    <xf numFmtId="0" fontId="11" fillId="0" borderId="0" xfId="0" applyFont="1">
      <alignment vertical="center"/>
    </xf>
    <xf numFmtId="177" fontId="0" fillId="0" borderId="0" xfId="0" applyNumberFormat="1">
      <alignment vertical="center"/>
    </xf>
    <xf numFmtId="0" fontId="0" fillId="0" borderId="0" xfId="0" applyAlignment="1">
      <alignment horizontal="right" vertical="center"/>
    </xf>
    <xf numFmtId="0" fontId="3" fillId="0" borderId="5" xfId="0" applyFont="1" applyBorder="1" applyAlignment="1">
      <alignment horizontal="center" vertical="center" shrinkToFit="1"/>
    </xf>
    <xf numFmtId="49" fontId="3" fillId="0" borderId="5" xfId="0" applyNumberFormat="1" applyFont="1" applyBorder="1" applyAlignment="1">
      <alignment horizontal="center" vertical="center" shrinkToFit="1"/>
    </xf>
    <xf numFmtId="0" fontId="8" fillId="2" borderId="6" xfId="0" applyFont="1" applyFill="1" applyBorder="1" applyAlignment="1">
      <alignment horizontal="justify" vertical="center"/>
    </xf>
    <xf numFmtId="0" fontId="8" fillId="2" borderId="6" xfId="0" applyFont="1" applyFill="1" applyBorder="1">
      <alignment vertical="center"/>
    </xf>
    <xf numFmtId="0" fontId="8" fillId="2" borderId="6" xfId="0" applyFont="1" applyFill="1" applyBorder="1" applyAlignment="1">
      <alignment horizontal="left" vertical="center"/>
    </xf>
    <xf numFmtId="0" fontId="13" fillId="0" borderId="0" xfId="1" applyAlignment="1">
      <alignment horizontal="center" vertical="center"/>
    </xf>
    <xf numFmtId="0" fontId="13" fillId="0" borderId="0" xfId="1">
      <alignment vertical="center"/>
    </xf>
    <xf numFmtId="178" fontId="13" fillId="0" borderId="0" xfId="1" applyNumberFormat="1" applyAlignment="1">
      <alignment horizontal="center" vertical="center"/>
    </xf>
    <xf numFmtId="0" fontId="13" fillId="4" borderId="20" xfId="1" applyFill="1" applyBorder="1" applyAlignment="1">
      <alignment horizontal="center" vertical="center"/>
    </xf>
    <xf numFmtId="0" fontId="13" fillId="4" borderId="20" xfId="1" applyFill="1" applyBorder="1" applyAlignment="1">
      <alignment horizontal="center" vertical="center" wrapText="1"/>
    </xf>
    <xf numFmtId="178" fontId="13" fillId="5" borderId="20" xfId="1" applyNumberFormat="1" applyFill="1" applyBorder="1" applyAlignment="1">
      <alignment horizontal="center" vertical="center" wrapText="1"/>
    </xf>
    <xf numFmtId="0" fontId="13" fillId="5" borderId="20" xfId="1" applyFill="1" applyBorder="1" applyAlignment="1">
      <alignment horizontal="center" vertical="center" wrapText="1"/>
    </xf>
    <xf numFmtId="0" fontId="13" fillId="5" borderId="20" xfId="1" applyFill="1" applyBorder="1" applyAlignment="1">
      <alignment horizontal="center" vertical="center"/>
    </xf>
    <xf numFmtId="0" fontId="13" fillId="2" borderId="20" xfId="1" applyFill="1" applyBorder="1">
      <alignment vertical="center"/>
    </xf>
    <xf numFmtId="0" fontId="13" fillId="0" borderId="20" xfId="1" applyBorder="1">
      <alignment vertical="center"/>
    </xf>
    <xf numFmtId="0" fontId="13" fillId="0" borderId="20" xfId="1" applyBorder="1" applyAlignment="1">
      <alignment horizontal="center" vertical="center"/>
    </xf>
    <xf numFmtId="178" fontId="13" fillId="0" borderId="20" xfId="1" applyNumberFormat="1" applyBorder="1" applyAlignment="1">
      <alignment horizontal="center" vertical="center"/>
    </xf>
    <xf numFmtId="178" fontId="13" fillId="0" borderId="20" xfId="1" quotePrefix="1" applyNumberFormat="1" applyBorder="1" applyAlignment="1">
      <alignment horizontal="center" vertical="center"/>
    </xf>
    <xf numFmtId="0" fontId="3" fillId="0" borderId="11" xfId="0" applyFont="1" applyBorder="1" applyAlignment="1">
      <alignment horizontal="center" vertical="center" wrapText="1"/>
    </xf>
    <xf numFmtId="0" fontId="3" fillId="3" borderId="11" xfId="0" applyFont="1" applyFill="1" applyBorder="1" applyAlignment="1">
      <alignment horizontal="center" vertical="center" wrapText="1"/>
    </xf>
    <xf numFmtId="0" fontId="21" fillId="0" borderId="0" xfId="7"/>
    <xf numFmtId="0" fontId="21" fillId="0" borderId="11" xfId="7" applyBorder="1"/>
    <xf numFmtId="0" fontId="5" fillId="0" borderId="11" xfId="0" applyFont="1" applyBorder="1" applyAlignment="1">
      <alignment horizontal="left" vertical="center" wrapText="1"/>
    </xf>
    <xf numFmtId="0" fontId="0" fillId="0" borderId="11" xfId="0" applyBorder="1">
      <alignment vertical="center"/>
    </xf>
    <xf numFmtId="0" fontId="0" fillId="0" borderId="0" xfId="0" quotePrefix="1" applyAlignment="1">
      <alignment horizontal="right" vertical="center"/>
    </xf>
    <xf numFmtId="0" fontId="21" fillId="0" borderId="11" xfId="7" applyBorder="1" applyAlignment="1">
      <alignment horizont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5" xfId="0" applyBorder="1">
      <alignment vertical="center"/>
    </xf>
    <xf numFmtId="0" fontId="28" fillId="0" borderId="11" xfId="0" applyFont="1" applyBorder="1" applyAlignment="1">
      <alignment horizontal="center"/>
    </xf>
    <xf numFmtId="0" fontId="31" fillId="0" borderId="0" xfId="0" applyFont="1" applyAlignment="1">
      <alignment horizontal="center" vertical="center"/>
    </xf>
    <xf numFmtId="0" fontId="32" fillId="0" borderId="12" xfId="0" quotePrefix="1" applyFont="1" applyBorder="1">
      <alignment vertical="center"/>
    </xf>
    <xf numFmtId="0" fontId="31" fillId="0" borderId="26" xfId="0" applyFont="1" applyBorder="1" applyAlignment="1">
      <alignment horizontal="center" vertical="center"/>
    </xf>
    <xf numFmtId="0" fontId="37" fillId="0" borderId="41" xfId="0" applyFont="1" applyBorder="1" applyAlignment="1">
      <alignment vertical="center" textRotation="255" wrapText="1"/>
    </xf>
    <xf numFmtId="0" fontId="34" fillId="0" borderId="0" xfId="0" applyFont="1">
      <alignment vertical="center"/>
    </xf>
    <xf numFmtId="0" fontId="34" fillId="0" borderId="42" xfId="0" applyFont="1" applyBorder="1">
      <alignment vertical="center"/>
    </xf>
    <xf numFmtId="0" fontId="0" fillId="0" borderId="0" xfId="0" applyAlignment="1">
      <alignment horizontal="center" vertical="center"/>
    </xf>
    <xf numFmtId="0" fontId="0" fillId="0" borderId="0" xfId="0" applyAlignment="1">
      <alignment vertical="center" textRotation="255"/>
    </xf>
    <xf numFmtId="0" fontId="37" fillId="0" borderId="0" xfId="0" applyFont="1" applyAlignment="1">
      <alignment vertical="center" textRotation="255" wrapText="1"/>
    </xf>
    <xf numFmtId="0" fontId="37" fillId="0" borderId="0" xfId="0" applyFont="1" applyAlignment="1">
      <alignment vertical="center" wrapText="1"/>
    </xf>
    <xf numFmtId="0" fontId="30" fillId="0" borderId="42" xfId="0" applyFont="1" applyBorder="1" applyAlignment="1">
      <alignment vertical="center" textRotation="255"/>
    </xf>
    <xf numFmtId="0" fontId="37" fillId="0" borderId="28" xfId="0" applyFont="1" applyBorder="1" applyAlignment="1">
      <alignment vertical="center" textRotation="255"/>
    </xf>
    <xf numFmtId="0" fontId="37" fillId="0" borderId="12" xfId="0" applyFont="1" applyBorder="1" applyAlignment="1">
      <alignment vertical="center" textRotation="255" wrapText="1"/>
    </xf>
    <xf numFmtId="0" fontId="37" fillId="0" borderId="12" xfId="0" applyFont="1" applyBorder="1" applyAlignment="1">
      <alignment vertical="center" wrapText="1"/>
    </xf>
    <xf numFmtId="0" fontId="34" fillId="0" borderId="44" xfId="0" applyFont="1" applyBorder="1" applyAlignment="1">
      <alignment horizontal="left" vertical="center"/>
    </xf>
    <xf numFmtId="0" fontId="37" fillId="0" borderId="47" xfId="0" applyFont="1" applyBorder="1" applyAlignment="1">
      <alignment vertical="center" textRotation="255"/>
    </xf>
    <xf numFmtId="0" fontId="37" fillId="0" borderId="48" xfId="0" applyFont="1" applyBorder="1" applyAlignment="1">
      <alignment vertical="center" textRotation="255" wrapText="1"/>
    </xf>
    <xf numFmtId="0" fontId="37" fillId="0" borderId="49" xfId="0" applyFont="1" applyBorder="1" applyAlignment="1">
      <alignment vertical="center" wrapText="1"/>
    </xf>
    <xf numFmtId="0" fontId="36" fillId="0" borderId="50" xfId="0" applyFont="1" applyBorder="1" applyAlignment="1">
      <alignment horizontal="center" vertical="center"/>
    </xf>
    <xf numFmtId="0" fontId="39" fillId="0" borderId="58" xfId="0" applyFont="1" applyBorder="1" applyAlignment="1">
      <alignment horizontal="center" vertical="center"/>
    </xf>
    <xf numFmtId="0" fontId="34" fillId="0" borderId="59" xfId="0" applyFont="1" applyBorder="1" applyAlignment="1">
      <alignment horizontal="left" vertical="center"/>
    </xf>
    <xf numFmtId="0" fontId="40" fillId="0" borderId="58" xfId="0" applyFont="1" applyBorder="1" applyAlignment="1">
      <alignment horizontal="center" vertical="center"/>
    </xf>
    <xf numFmtId="0" fontId="40" fillId="0" borderId="60"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38" fillId="0" borderId="63" xfId="0" applyFont="1" applyBorder="1" applyAlignment="1">
      <alignment horizontal="center" vertical="center" wrapText="1"/>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9" fillId="0" borderId="66" xfId="0" applyFont="1" applyBorder="1" applyAlignment="1">
      <alignment horizontal="center" vertical="center"/>
    </xf>
    <xf numFmtId="0" fontId="34" fillId="0" borderId="67" xfId="0" applyFont="1" applyBorder="1">
      <alignment vertical="center"/>
    </xf>
    <xf numFmtId="0" fontId="40" fillId="0" borderId="66" xfId="0" applyFont="1" applyBorder="1" applyAlignment="1">
      <alignment horizontal="center" vertical="center"/>
    </xf>
    <xf numFmtId="0" fontId="40" fillId="0" borderId="20" xfId="0" applyFont="1" applyBorder="1" applyAlignment="1">
      <alignment horizontal="center"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38" fillId="0" borderId="70" xfId="0" applyFont="1" applyBorder="1" applyAlignment="1">
      <alignment horizontal="center" vertical="center"/>
    </xf>
    <xf numFmtId="0" fontId="0" fillId="0" borderId="13"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38" fillId="0" borderId="70" xfId="0" applyFont="1" applyBorder="1" applyAlignment="1">
      <alignment horizontal="center" vertical="center" shrinkToFit="1"/>
    </xf>
    <xf numFmtId="0" fontId="34" fillId="0" borderId="67" xfId="0" applyFont="1" applyBorder="1" applyAlignment="1">
      <alignment vertical="center" wrapText="1"/>
    </xf>
    <xf numFmtId="0" fontId="39" fillId="0" borderId="73" xfId="0" applyFont="1" applyBorder="1" applyAlignment="1">
      <alignment horizontal="center" vertical="center" wrapText="1"/>
    </xf>
    <xf numFmtId="0" fontId="34" fillId="0" borderId="72" xfId="0" applyFont="1" applyBorder="1" applyAlignment="1">
      <alignment vertical="center" wrapText="1"/>
    </xf>
    <xf numFmtId="0" fontId="40" fillId="0" borderId="73" xfId="0" applyFont="1" applyBorder="1" applyAlignment="1">
      <alignment horizontal="center" vertical="center"/>
    </xf>
    <xf numFmtId="0" fontId="40" fillId="0" borderId="71" xfId="0" applyFont="1" applyBorder="1" applyAlignment="1">
      <alignment horizontal="center" vertical="center"/>
    </xf>
    <xf numFmtId="0" fontId="40" fillId="0" borderId="74" xfId="0" applyFont="1" applyBorder="1" applyAlignment="1">
      <alignment horizontal="center" vertical="center"/>
    </xf>
    <xf numFmtId="0" fontId="40" fillId="0" borderId="13" xfId="0" applyFont="1" applyBorder="1" applyAlignment="1">
      <alignment horizontal="center" vertical="center"/>
    </xf>
    <xf numFmtId="0" fontId="38" fillId="0" borderId="75" xfId="0" applyFont="1" applyBorder="1" applyAlignment="1">
      <alignment horizontal="center" vertical="center" shrinkToFit="1"/>
    </xf>
    <xf numFmtId="0" fontId="39" fillId="0" borderId="76" xfId="0" applyFont="1" applyBorder="1" applyAlignment="1">
      <alignment horizontal="center" vertical="center"/>
    </xf>
    <xf numFmtId="0" fontId="34" fillId="0" borderId="77" xfId="0" applyFont="1" applyBorder="1" applyAlignment="1">
      <alignment vertical="center" wrapText="1"/>
    </xf>
    <xf numFmtId="0" fontId="40" fillId="0" borderId="76"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38" fillId="0" borderId="81" xfId="0" applyFont="1" applyBorder="1" applyAlignment="1">
      <alignment horizontal="center" vertical="center" shrinkToFit="1"/>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34" fillId="0" borderId="59" xfId="0" applyFont="1" applyBorder="1" applyAlignment="1">
      <alignment horizontal="justify" vertical="center"/>
    </xf>
    <xf numFmtId="0" fontId="38" fillId="0" borderId="63" xfId="0" applyFont="1" applyBorder="1" applyAlignment="1">
      <alignment horizontal="center" vertical="center"/>
    </xf>
    <xf numFmtId="0" fontId="34" fillId="0" borderId="67" xfId="0" applyFont="1" applyBorder="1" applyAlignment="1">
      <alignment horizontal="justify" vertical="center"/>
    </xf>
    <xf numFmtId="0" fontId="38" fillId="0" borderId="70" xfId="0" applyFont="1" applyBorder="1" applyAlignment="1">
      <alignment horizontal="center" vertical="center" wrapText="1"/>
    </xf>
    <xf numFmtId="0" fontId="39" fillId="0" borderId="82" xfId="0" applyFont="1" applyBorder="1" applyAlignment="1">
      <alignment horizontal="center" vertical="center"/>
    </xf>
    <xf numFmtId="0" fontId="34" fillId="0" borderId="83" xfId="0" applyFont="1" applyBorder="1">
      <alignment vertical="center"/>
    </xf>
    <xf numFmtId="0" fontId="40" fillId="0" borderId="82" xfId="0" applyFont="1" applyBorder="1" applyAlignment="1">
      <alignment horizontal="center" vertical="center"/>
    </xf>
    <xf numFmtId="0" fontId="40" fillId="0" borderId="84" xfId="0" applyFont="1" applyBorder="1" applyAlignment="1">
      <alignment horizontal="center" vertical="center"/>
    </xf>
    <xf numFmtId="0" fontId="40" fillId="0" borderId="85" xfId="0" applyFont="1" applyBorder="1">
      <alignment vertical="center"/>
    </xf>
    <xf numFmtId="0" fontId="40" fillId="0" borderId="86" xfId="0" applyFont="1" applyBorder="1" applyAlignment="1">
      <alignment horizontal="center" vertical="center"/>
    </xf>
    <xf numFmtId="0" fontId="38" fillId="0" borderId="87" xfId="0" applyFont="1"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xf>
    <xf numFmtId="0" fontId="41" fillId="0" borderId="0" xfId="0" applyFont="1" applyAlignment="1">
      <alignment horizontal="right" vertical="center"/>
    </xf>
    <xf numFmtId="0" fontId="34" fillId="0" borderId="72" xfId="0" applyFont="1" applyBorder="1" applyAlignment="1">
      <alignment horizontal="justify" vertical="center"/>
    </xf>
    <xf numFmtId="0" fontId="38" fillId="0" borderId="75" xfId="0" applyFont="1" applyBorder="1" applyAlignment="1">
      <alignment horizontal="center" vertical="center"/>
    </xf>
    <xf numFmtId="0" fontId="39" fillId="0" borderId="66" xfId="0" applyFont="1" applyBorder="1" applyAlignment="1">
      <alignment horizontal="center" vertical="center" wrapText="1"/>
    </xf>
    <xf numFmtId="0" fontId="0" fillId="0" borderId="69" xfId="0" applyBorder="1" applyAlignment="1">
      <alignment horizontal="center" vertical="center"/>
    </xf>
    <xf numFmtId="0" fontId="0" fillId="0" borderId="20" xfId="0" applyBorder="1" applyAlignment="1">
      <alignment horizontal="center" vertical="center"/>
    </xf>
    <xf numFmtId="0" fontId="0" fillId="0" borderId="67" xfId="0" applyBorder="1" applyAlignment="1">
      <alignment horizontal="center" vertical="center"/>
    </xf>
    <xf numFmtId="0" fontId="0" fillId="0" borderId="88" xfId="0" applyBorder="1" applyAlignment="1">
      <alignment horizontal="center" vertical="center"/>
    </xf>
    <xf numFmtId="0" fontId="39" fillId="0" borderId="73" xfId="0" applyFont="1" applyBorder="1" applyAlignment="1">
      <alignment horizontal="center" vertical="center"/>
    </xf>
    <xf numFmtId="0" fontId="34" fillId="0" borderId="72" xfId="0" applyFont="1" applyBorder="1">
      <alignment vertical="center"/>
    </xf>
    <xf numFmtId="0" fontId="34" fillId="0" borderId="59" xfId="0" applyFont="1" applyBorder="1">
      <alignment vertical="center"/>
    </xf>
    <xf numFmtId="0" fontId="40" fillId="0" borderId="89" xfId="0" applyFont="1" applyBorder="1" applyAlignment="1">
      <alignment horizontal="center" vertical="center"/>
    </xf>
    <xf numFmtId="0" fontId="38" fillId="0" borderId="87" xfId="0" applyFont="1" applyBorder="1" applyAlignment="1">
      <alignment horizontal="center" vertical="center" wrapText="1"/>
    </xf>
    <xf numFmtId="0" fontId="0" fillId="0" borderId="86"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xf>
    <xf numFmtId="0" fontId="0" fillId="0" borderId="89" xfId="0" applyBorder="1" applyAlignment="1">
      <alignment horizontal="center" vertical="center"/>
    </xf>
    <xf numFmtId="0" fontId="39" fillId="0" borderId="90" xfId="0" applyFont="1" applyBorder="1" applyAlignment="1">
      <alignment horizontal="center" vertical="center"/>
    </xf>
    <xf numFmtId="0" fontId="34" fillId="0" borderId="14" xfId="0" applyFont="1" applyBorder="1" applyAlignment="1">
      <alignment horizontal="left" vertical="center" wrapText="1"/>
    </xf>
    <xf numFmtId="0" fontId="40" fillId="0" borderId="90" xfId="0" applyFont="1" applyBorder="1" applyAlignment="1">
      <alignment horizontal="center" vertical="center"/>
    </xf>
    <xf numFmtId="0" fontId="40" fillId="0" borderId="91" xfId="0" applyFont="1" applyBorder="1" applyAlignment="1">
      <alignment horizontal="center" vertical="center"/>
    </xf>
    <xf numFmtId="0" fontId="40" fillId="0" borderId="92" xfId="0" applyFont="1" applyBorder="1" applyAlignment="1">
      <alignment horizontal="center" vertical="center"/>
    </xf>
    <xf numFmtId="0" fontId="40" fillId="0" borderId="20" xfId="0" applyFont="1" applyBorder="1">
      <alignment vertical="center"/>
    </xf>
    <xf numFmtId="0" fontId="40" fillId="0" borderId="68" xfId="0" applyFont="1" applyBorder="1">
      <alignment vertical="center"/>
    </xf>
    <xf numFmtId="0" fontId="39" fillId="0" borderId="76" xfId="0" applyFont="1" applyBorder="1" applyAlignment="1">
      <alignment horizontal="center" vertical="center" wrapText="1"/>
    </xf>
    <xf numFmtId="0" fontId="34" fillId="0" borderId="77" xfId="0" applyFont="1" applyBorder="1">
      <alignment vertical="center"/>
    </xf>
    <xf numFmtId="0" fontId="38" fillId="0" borderId="81" xfId="0" applyFont="1" applyBorder="1" applyAlignment="1">
      <alignment horizontal="center" vertical="center"/>
    </xf>
    <xf numFmtId="0" fontId="0" fillId="0" borderId="0" xfId="0" applyAlignment="1">
      <alignment vertical="center" wrapText="1"/>
    </xf>
    <xf numFmtId="0" fontId="40" fillId="0" borderId="66"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69" xfId="0" applyBorder="1" applyAlignment="1">
      <alignment vertical="center" wrapText="1"/>
    </xf>
    <xf numFmtId="0" fontId="0" fillId="0" borderId="93" xfId="0" applyBorder="1" applyAlignment="1">
      <alignment vertical="center" wrapText="1"/>
    </xf>
    <xf numFmtId="0" fontId="39" fillId="0" borderId="82" xfId="0" applyFont="1" applyBorder="1" applyAlignment="1">
      <alignment horizontal="center" vertical="center" wrapText="1"/>
    </xf>
    <xf numFmtId="0" fontId="40" fillId="0" borderId="85" xfId="0" applyFont="1" applyBorder="1" applyAlignment="1">
      <alignment horizontal="center" vertical="center"/>
    </xf>
    <xf numFmtId="0" fontId="39" fillId="0" borderId="66" xfId="0" applyFont="1" applyBorder="1" applyAlignment="1">
      <alignment horizontal="center" vertical="center" wrapText="1" shrinkToFit="1"/>
    </xf>
    <xf numFmtId="0" fontId="0" fillId="0" borderId="14" xfId="0" applyBorder="1" applyAlignment="1">
      <alignment horizontal="center" vertical="center"/>
    </xf>
    <xf numFmtId="0" fontId="0" fillId="0" borderId="91"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34" fillId="0" borderId="67" xfId="0" applyFont="1" applyBorder="1" applyAlignment="1">
      <alignment horizontal="left" vertical="center"/>
    </xf>
    <xf numFmtId="0" fontId="39" fillId="0" borderId="73" xfId="0" applyFont="1" applyBorder="1" applyAlignment="1">
      <alignment horizontal="center" vertical="center" wrapText="1" shrinkToFit="1"/>
    </xf>
    <xf numFmtId="0" fontId="38" fillId="0" borderId="75" xfId="0" applyFont="1" applyBorder="1" applyAlignment="1">
      <alignment horizontal="center" vertical="center" wrapText="1"/>
    </xf>
    <xf numFmtId="0" fontId="39" fillId="0" borderId="76" xfId="0" applyFont="1" applyBorder="1" applyAlignment="1">
      <alignment horizontal="center" vertical="center" wrapText="1" shrinkToFit="1"/>
    </xf>
    <xf numFmtId="0" fontId="40" fillId="0" borderId="78" xfId="0" applyFont="1" applyBorder="1">
      <alignment vertical="center"/>
    </xf>
    <xf numFmtId="0" fontId="39" fillId="0" borderId="58" xfId="0" applyFont="1" applyBorder="1" applyAlignment="1">
      <alignment horizontal="center" vertical="center" wrapText="1"/>
    </xf>
    <xf numFmtId="0" fontId="34" fillId="0" borderId="59" xfId="0" applyFont="1" applyBorder="1" applyAlignment="1">
      <alignment horizontal="justify" vertical="center" wrapText="1"/>
    </xf>
    <xf numFmtId="0" fontId="40" fillId="7" borderId="58" xfId="0" applyFont="1" applyFill="1" applyBorder="1" applyAlignment="1">
      <alignment horizontal="center" vertical="center" wrapText="1"/>
    </xf>
    <xf numFmtId="0" fontId="40" fillId="7" borderId="60" xfId="0" applyFont="1" applyFill="1" applyBorder="1" applyAlignment="1">
      <alignment horizontal="center" vertical="center" wrapText="1"/>
    </xf>
    <xf numFmtId="0" fontId="40" fillId="7" borderId="61" xfId="0" applyFont="1" applyFill="1" applyBorder="1" applyAlignment="1">
      <alignment horizontal="center" vertical="center" wrapText="1"/>
    </xf>
    <xf numFmtId="0" fontId="40" fillId="7" borderId="62"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60" xfId="0"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34" fillId="0" borderId="42" xfId="0" applyFont="1" applyBorder="1" applyAlignment="1">
      <alignment horizontal="justify" vertical="center" wrapText="1"/>
    </xf>
    <xf numFmtId="0" fontId="40" fillId="7" borderId="66" xfId="0" applyFont="1" applyFill="1" applyBorder="1" applyAlignment="1">
      <alignment horizontal="center" vertical="center" wrapText="1"/>
    </xf>
    <xf numFmtId="0" fontId="40" fillId="7" borderId="20" xfId="0" applyFont="1" applyFill="1" applyBorder="1" applyAlignment="1">
      <alignment horizontal="center" vertical="center" wrapText="1"/>
    </xf>
    <xf numFmtId="0" fontId="40" fillId="7" borderId="68" xfId="0" applyFont="1" applyFill="1" applyBorder="1" applyAlignment="1">
      <alignment horizontal="center" vertical="center" wrapText="1"/>
    </xf>
    <xf numFmtId="0" fontId="40" fillId="7" borderId="69" xfId="0" applyFont="1" applyFill="1" applyBorder="1" applyAlignment="1">
      <alignment horizontal="center" vertical="center" wrapText="1"/>
    </xf>
    <xf numFmtId="0" fontId="0" fillId="0" borderId="69" xfId="0" applyBorder="1" applyAlignment="1">
      <alignment horizontal="center" vertical="center" wrapText="1"/>
    </xf>
    <xf numFmtId="0" fontId="0" fillId="0" borderId="88" xfId="0" applyBorder="1" applyAlignment="1">
      <alignment horizontal="center" vertical="center" wrapText="1"/>
    </xf>
    <xf numFmtId="0" fontId="39" fillId="0" borderId="37" xfId="0" applyFont="1" applyBorder="1" applyAlignment="1">
      <alignment horizontal="center" vertical="center" wrapText="1"/>
    </xf>
    <xf numFmtId="0" fontId="34" fillId="0" borderId="83" xfId="0" applyFont="1" applyBorder="1" applyAlignment="1">
      <alignment horizontal="justify" vertical="center" wrapText="1"/>
    </xf>
    <xf numFmtId="0" fontId="40" fillId="7" borderId="37" xfId="0" applyFont="1" applyFill="1" applyBorder="1" applyAlignment="1">
      <alignment horizontal="center" vertical="center" wrapText="1"/>
    </xf>
    <xf numFmtId="0" fontId="40" fillId="7" borderId="33" xfId="0" applyFont="1" applyFill="1" applyBorder="1" applyAlignment="1">
      <alignment horizontal="center" vertical="center" wrapText="1"/>
    </xf>
    <xf numFmtId="0" fontId="40" fillId="7" borderId="23" xfId="0" applyFont="1" applyFill="1" applyBorder="1" applyAlignment="1">
      <alignment horizontal="center" vertical="center" wrapText="1"/>
    </xf>
    <xf numFmtId="0" fontId="40" fillId="7" borderId="12" xfId="0" applyFont="1" applyFill="1" applyBorder="1" applyAlignment="1">
      <alignment horizontal="center" vertical="center" wrapText="1"/>
    </xf>
    <xf numFmtId="0" fontId="38" fillId="0" borderId="96" xfId="0" applyFont="1" applyBorder="1" applyAlignment="1">
      <alignment horizontal="center" vertical="center" wrapText="1"/>
    </xf>
    <xf numFmtId="0" fontId="0" fillId="0" borderId="12" xfId="0" applyBorder="1" applyAlignment="1">
      <alignment horizontal="center" vertical="center" wrapText="1"/>
    </xf>
    <xf numFmtId="0" fontId="0" fillId="0" borderId="33"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38" fillId="0" borderId="0" xfId="0" applyFont="1" applyAlignment="1">
      <alignment horizontal="center" vertical="center" textRotation="255"/>
    </xf>
    <xf numFmtId="0" fontId="44" fillId="0" borderId="0" xfId="0" applyFont="1" applyAlignment="1">
      <alignment horizontal="center" vertical="top" textRotation="255" indent="1"/>
    </xf>
    <xf numFmtId="0" fontId="44" fillId="0" borderId="0" xfId="0" applyFont="1" applyAlignment="1">
      <alignment horizontal="center" vertical="center"/>
    </xf>
    <xf numFmtId="0" fontId="30" fillId="0" borderId="0" xfId="0" applyFont="1">
      <alignment vertical="center"/>
    </xf>
    <xf numFmtId="0" fontId="41" fillId="0" borderId="0" xfId="0" applyFont="1" applyAlignment="1">
      <alignment horizontal="center" vertical="center"/>
    </xf>
    <xf numFmtId="0" fontId="33" fillId="0" borderId="0" xfId="0" applyFont="1">
      <alignment vertical="center"/>
    </xf>
    <xf numFmtId="0" fontId="34" fillId="0" borderId="0" xfId="0" applyFont="1" applyAlignment="1">
      <alignment horizontal="center" vertical="center" shrinkToFit="1"/>
    </xf>
    <xf numFmtId="0" fontId="6" fillId="0" borderId="0" xfId="0" applyFont="1">
      <alignment vertical="center"/>
    </xf>
    <xf numFmtId="0" fontId="34" fillId="0" borderId="0" xfId="0" applyFont="1" applyAlignment="1">
      <alignment horizontal="left" vertical="center" wrapText="1"/>
    </xf>
    <xf numFmtId="0" fontId="39" fillId="0" borderId="0" xfId="0" applyFont="1" applyAlignment="1">
      <alignment vertical="top" wrapText="1"/>
    </xf>
    <xf numFmtId="0" fontId="34" fillId="0" borderId="0" xfId="0" applyFont="1" applyAlignment="1">
      <alignment vertical="top" wrapText="1"/>
    </xf>
    <xf numFmtId="0" fontId="6"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vertical="center" wrapText="1"/>
    </xf>
    <xf numFmtId="0" fontId="45" fillId="0" borderId="0" xfId="0" applyFont="1" applyAlignment="1">
      <alignment horizontal="left" vertical="center"/>
    </xf>
    <xf numFmtId="0" fontId="46" fillId="0" borderId="0" xfId="0" applyFont="1">
      <alignment vertical="center"/>
    </xf>
    <xf numFmtId="0" fontId="39" fillId="0" borderId="0" xfId="0" applyFont="1">
      <alignment vertical="center"/>
    </xf>
    <xf numFmtId="0" fontId="3" fillId="0" borderId="97" xfId="0" applyFont="1" applyBorder="1" applyAlignment="1" applyProtection="1">
      <alignment horizontal="center" vertical="center"/>
      <protection locked="0"/>
    </xf>
    <xf numFmtId="0" fontId="22" fillId="0" borderId="0" xfId="0" applyFont="1">
      <alignment vertical="center"/>
    </xf>
    <xf numFmtId="0" fontId="49" fillId="0" borderId="0" xfId="0" applyFont="1" applyAlignment="1">
      <alignment horizontal="right" vertical="center"/>
    </xf>
    <xf numFmtId="0" fontId="3" fillId="0" borderId="0" xfId="0" applyFont="1" applyAlignment="1">
      <alignment horizontal="center" vertical="center" textRotation="255"/>
    </xf>
    <xf numFmtId="0" fontId="18" fillId="0" borderId="0" xfId="0" applyFont="1" applyAlignment="1">
      <alignment vertical="center" wrapText="1"/>
    </xf>
    <xf numFmtId="0" fontId="18" fillId="0" borderId="0" xfId="0" applyFont="1">
      <alignment vertical="center"/>
    </xf>
    <xf numFmtId="0" fontId="18" fillId="0" borderId="0" xfId="0" applyFont="1" applyAlignment="1">
      <alignment horizontal="center" vertical="center"/>
    </xf>
    <xf numFmtId="0" fontId="19" fillId="0" borderId="24" xfId="0" applyFont="1" applyBorder="1" applyAlignment="1">
      <alignment horizontal="center" vertical="center" wrapText="1"/>
    </xf>
    <xf numFmtId="0" fontId="20" fillId="0" borderId="19" xfId="0" applyFont="1" applyBorder="1" applyAlignment="1">
      <alignment horizontal="center" vertical="center" wrapText="1"/>
    </xf>
    <xf numFmtId="0" fontId="3" fillId="0" borderId="22" xfId="0" applyFont="1" applyBorder="1" applyAlignment="1">
      <alignment vertical="center" shrinkToFit="1"/>
    </xf>
    <xf numFmtId="0" fontId="3" fillId="0" borderId="21" xfId="0" applyFont="1" applyBorder="1" applyAlignment="1">
      <alignment vertical="center" shrinkToFit="1"/>
    </xf>
    <xf numFmtId="0" fontId="3" fillId="0" borderId="23" xfId="0" applyFont="1" applyBorder="1" applyAlignment="1">
      <alignment vertical="center" shrinkToFit="1"/>
    </xf>
    <xf numFmtId="0" fontId="6" fillId="0" borderId="100"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shrinkToFit="1"/>
    </xf>
    <xf numFmtId="0" fontId="24" fillId="0" borderId="22" xfId="0" applyFont="1" applyBorder="1" applyAlignment="1">
      <alignment vertical="center" shrinkToFit="1"/>
    </xf>
    <xf numFmtId="0" fontId="24" fillId="0" borderId="21" xfId="0" applyFont="1" applyBorder="1" applyAlignment="1">
      <alignment vertical="center" shrinkToFit="1"/>
    </xf>
    <xf numFmtId="0" fontId="23" fillId="0" borderId="23" xfId="0" applyFont="1" applyBorder="1" applyAlignment="1">
      <alignment vertical="center" shrinkToFit="1"/>
    </xf>
    <xf numFmtId="0" fontId="0" fillId="6" borderId="0" xfId="0" applyFill="1">
      <alignment vertical="center"/>
    </xf>
    <xf numFmtId="0" fontId="53" fillId="0" borderId="0" xfId="0" applyFont="1" applyAlignment="1">
      <alignment vertical="center" wrapText="1"/>
    </xf>
    <xf numFmtId="0" fontId="26" fillId="0" borderId="0" xfId="0" applyFont="1" applyAlignment="1">
      <alignment vertical="center" wrapText="1"/>
    </xf>
    <xf numFmtId="0" fontId="52" fillId="0" borderId="0" xfId="0" applyFont="1" applyAlignment="1">
      <alignment horizontal="center" vertical="center"/>
    </xf>
    <xf numFmtId="0" fontId="52" fillId="0" borderId="0" xfId="0" applyFont="1">
      <alignment vertical="center"/>
    </xf>
    <xf numFmtId="0" fontId="25" fillId="0" borderId="0" xfId="0" applyFont="1" applyAlignment="1">
      <alignment vertical="center" wrapText="1"/>
    </xf>
    <xf numFmtId="0" fontId="25" fillId="0" borderId="0" xfId="0" applyFont="1">
      <alignment vertical="center"/>
    </xf>
    <xf numFmtId="0" fontId="26" fillId="0" borderId="0" xfId="0" applyFont="1">
      <alignment vertical="center"/>
    </xf>
    <xf numFmtId="0" fontId="27" fillId="0" borderId="0" xfId="0" applyFont="1">
      <alignment vertical="center"/>
    </xf>
    <xf numFmtId="0" fontId="3" fillId="0" borderId="101" xfId="0" applyFont="1" applyBorder="1" applyAlignment="1">
      <alignment horizontal="center" vertical="center" wrapText="1"/>
    </xf>
    <xf numFmtId="0" fontId="49" fillId="0" borderId="0" xfId="0" applyFont="1" applyAlignment="1">
      <alignment horizontal="left" vertical="center"/>
    </xf>
    <xf numFmtId="0" fontId="6" fillId="0" borderId="0" xfId="0" applyFont="1" applyAlignment="1">
      <alignment horizontal="left" vertical="center" wrapText="1"/>
    </xf>
    <xf numFmtId="0" fontId="59" fillId="0" borderId="11" xfId="0" applyFont="1" applyBorder="1" applyAlignment="1">
      <alignment horizontal="left" vertical="center" wrapText="1"/>
    </xf>
    <xf numFmtId="0" fontId="47" fillId="0" borderId="11" xfId="0" applyFont="1" applyBorder="1" applyAlignment="1">
      <alignment horizontal="left" vertical="center" wrapText="1"/>
    </xf>
    <xf numFmtId="0" fontId="60" fillId="0" borderId="11" xfId="0" applyFont="1" applyBorder="1" applyAlignment="1">
      <alignment horizontal="left" vertical="center" wrapText="1"/>
    </xf>
    <xf numFmtId="0" fontId="24" fillId="0" borderId="11" xfId="0" applyFont="1" applyBorder="1" applyAlignment="1">
      <alignment horizontal="center" vertical="center" wrapText="1"/>
    </xf>
    <xf numFmtId="0" fontId="13" fillId="0" borderId="0" xfId="1" applyAlignment="1">
      <alignment horizontal="left" vertical="center"/>
    </xf>
    <xf numFmtId="0" fontId="13" fillId="0" borderId="11" xfId="1" applyBorder="1">
      <alignment vertical="center"/>
    </xf>
    <xf numFmtId="177" fontId="24" fillId="0" borderId="11" xfId="0" applyNumberFormat="1" applyFont="1" applyBorder="1" applyAlignment="1">
      <alignment horizontal="left" vertical="center" wrapText="1"/>
    </xf>
    <xf numFmtId="0" fontId="60" fillId="8" borderId="11" xfId="0" applyFont="1" applyFill="1" applyBorder="1" applyAlignment="1">
      <alignment horizontal="left" vertical="center" wrapText="1"/>
    </xf>
    <xf numFmtId="0" fontId="47" fillId="0" borderId="0" xfId="0" applyFont="1" applyAlignment="1">
      <alignment horizontal="left" vertical="top" wrapText="1"/>
    </xf>
    <xf numFmtId="0" fontId="34" fillId="0" borderId="0" xfId="0" applyFont="1" applyAlignment="1">
      <alignment horizontal="left" vertical="top" wrapText="1"/>
    </xf>
    <xf numFmtId="0" fontId="6" fillId="2" borderId="4" xfId="0" applyFont="1" applyFill="1" applyBorder="1" applyAlignment="1" applyProtection="1">
      <alignment horizontal="center" vertical="center"/>
      <protection locked="0"/>
    </xf>
    <xf numFmtId="0" fontId="5" fillId="0" borderId="35"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177" fontId="3" fillId="0" borderId="30" xfId="0" applyNumberFormat="1" applyFont="1" applyBorder="1" applyAlignment="1">
      <alignment horizontal="center" vertical="center" wrapText="1"/>
    </xf>
    <xf numFmtId="177" fontId="3" fillId="0" borderId="31" xfId="0" applyNumberFormat="1" applyFont="1" applyBorder="1" applyAlignment="1">
      <alignment horizontal="center" vertical="center" wrapText="1"/>
    </xf>
    <xf numFmtId="177" fontId="3" fillId="0" borderId="32"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6" fillId="2" borderId="99" xfId="0" applyFont="1" applyFill="1" applyBorder="1" applyAlignment="1" applyProtection="1">
      <alignment horizontal="center" vertical="center"/>
      <protection locked="0"/>
    </xf>
    <xf numFmtId="0" fontId="3" fillId="0" borderId="34"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177" fontId="3" fillId="0" borderId="35" xfId="0" applyNumberFormat="1" applyFont="1" applyBorder="1" applyAlignment="1">
      <alignment horizontal="center" vertical="center" wrapText="1"/>
    </xf>
    <xf numFmtId="177" fontId="3" fillId="0" borderId="33" xfId="0" applyNumberFormat="1" applyFont="1" applyBorder="1" applyAlignment="1">
      <alignment horizontal="center" vertical="center" wrapText="1"/>
    </xf>
    <xf numFmtId="0" fontId="5" fillId="0" borderId="27"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61" fillId="0" borderId="38" xfId="0" applyFont="1" applyBorder="1" applyAlignment="1">
      <alignment horizontal="left" vertical="center" wrapText="1" shrinkToFit="1"/>
    </xf>
    <xf numFmtId="0" fontId="3" fillId="0" borderId="38" xfId="0" applyFont="1" applyBorder="1" applyAlignment="1">
      <alignment horizontal="left" vertical="center" wrapText="1" shrinkToFit="1"/>
    </xf>
    <xf numFmtId="0" fontId="3" fillId="0" borderId="0" xfId="0" applyFont="1" applyAlignment="1">
      <alignment horizontal="left" vertical="center" wrapText="1" shrinkToFi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3" fillId="0" borderId="0" xfId="0" applyFont="1" applyAlignment="1">
      <alignment horizontal="left" vertical="center"/>
    </xf>
    <xf numFmtId="0" fontId="3" fillId="0" borderId="98" xfId="0" applyFont="1" applyBorder="1" applyAlignment="1">
      <alignment horizontal="lef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xf>
    <xf numFmtId="0" fontId="58" fillId="0" borderId="0" xfId="0" applyFont="1" applyAlignment="1">
      <alignment horizontal="left" vertical="top" wrapText="1"/>
    </xf>
    <xf numFmtId="0" fontId="20" fillId="0" borderId="0" xfId="0" applyFont="1" applyAlignment="1">
      <alignment horizontal="justify" vertical="center"/>
    </xf>
    <xf numFmtId="0" fontId="6" fillId="2" borderId="1" xfId="0" applyFont="1" applyFill="1" applyBorder="1" applyAlignment="1" applyProtection="1">
      <alignment horizontal="center" vertical="center"/>
      <protection locked="0"/>
    </xf>
    <xf numFmtId="0" fontId="56" fillId="0" borderId="0" xfId="0" applyFont="1" applyAlignment="1">
      <alignment horizontal="justify" vertical="center"/>
    </xf>
    <xf numFmtId="0" fontId="8" fillId="0" borderId="12" xfId="0" applyFont="1" applyBorder="1" applyAlignment="1">
      <alignment horizontal="justify" vertical="center" wrapText="1"/>
    </xf>
    <xf numFmtId="0" fontId="42" fillId="0" borderId="56" xfId="0" applyFont="1" applyBorder="1" applyAlignment="1">
      <alignment horizontal="center" vertical="top" textRotation="255" wrapText="1"/>
    </xf>
    <xf numFmtId="0" fontId="42" fillId="0" borderId="36" xfId="0" applyFont="1" applyBorder="1" applyAlignment="1">
      <alignment horizontal="center" vertical="top" textRotation="255" wrapText="1"/>
    </xf>
    <xf numFmtId="0" fontId="42" fillId="0" borderId="37" xfId="0" applyFont="1" applyBorder="1" applyAlignment="1">
      <alignment horizontal="center" vertical="top" textRotation="255" wrapText="1"/>
    </xf>
    <xf numFmtId="0" fontId="42" fillId="0" borderId="57" xfId="0" applyFont="1" applyBorder="1" applyAlignment="1">
      <alignment horizontal="center" vertical="top" textRotation="255" wrapText="1"/>
    </xf>
    <xf numFmtId="0" fontId="42" fillId="0" borderId="21" xfId="0" applyFont="1" applyBorder="1" applyAlignment="1">
      <alignment horizontal="center" vertical="top" textRotation="255" wrapText="1"/>
    </xf>
    <xf numFmtId="0" fontId="42" fillId="0" borderId="23" xfId="0" applyFont="1" applyBorder="1" applyAlignment="1">
      <alignment horizontal="center" vertical="top" textRotation="255" wrapText="1"/>
    </xf>
    <xf numFmtId="0" fontId="6" fillId="0" borderId="0" xfId="0" applyFont="1" applyAlignment="1">
      <alignment horizontal="right" vertical="center"/>
    </xf>
    <xf numFmtId="0" fontId="6" fillId="0" borderId="0" xfId="0" applyFont="1" applyAlignment="1">
      <alignment horizontal="left" vertical="center"/>
    </xf>
    <xf numFmtId="0" fontId="38" fillId="0" borderId="56" xfId="0" applyFont="1" applyBorder="1" applyAlignment="1">
      <alignment horizontal="center" vertical="center" textRotation="255"/>
    </xf>
    <xf numFmtId="0" fontId="38" fillId="0" borderId="36" xfId="0" applyFont="1" applyBorder="1" applyAlignment="1">
      <alignment horizontal="center" vertical="center" textRotation="255"/>
    </xf>
    <xf numFmtId="0" fontId="38" fillId="0" borderId="55" xfId="0" applyFont="1" applyBorder="1" applyAlignment="1">
      <alignment horizontal="center" vertical="center" textRotation="255"/>
    </xf>
    <xf numFmtId="0" fontId="38" fillId="0" borderId="57"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22" xfId="0" applyFont="1" applyBorder="1" applyAlignment="1">
      <alignment horizontal="center" vertical="top" textRotation="255" wrapText="1" indent="2"/>
    </xf>
    <xf numFmtId="0" fontId="38" fillId="0" borderId="21" xfId="0" applyFont="1" applyBorder="1" applyAlignment="1">
      <alignment horizontal="center" vertical="top" textRotation="255" wrapText="1" indent="2"/>
    </xf>
    <xf numFmtId="0" fontId="38" fillId="0" borderId="53" xfId="0" applyFont="1" applyBorder="1" applyAlignment="1">
      <alignment horizontal="center" vertical="top" textRotation="255" wrapText="1" indent="2"/>
    </xf>
    <xf numFmtId="0" fontId="38" fillId="0" borderId="57" xfId="0" applyFont="1" applyBorder="1" applyAlignment="1">
      <alignment horizontal="center" vertical="center" textRotation="255" wrapText="1"/>
    </xf>
    <xf numFmtId="0" fontId="38" fillId="0" borderId="21" xfId="0" applyFont="1" applyBorder="1" applyAlignment="1">
      <alignment horizontal="center" vertical="center" textRotation="255" wrapText="1"/>
    </xf>
    <xf numFmtId="0" fontId="38" fillId="0" borderId="23" xfId="0" applyFont="1" applyBorder="1" applyAlignment="1">
      <alignment horizontal="center" vertical="center" textRotation="255" wrapText="1"/>
    </xf>
    <xf numFmtId="0" fontId="38" fillId="0" borderId="68" xfId="0" applyFont="1" applyBorder="1" applyAlignment="1">
      <alignment horizontal="center" vertical="center" textRotation="255" wrapText="1" shrinkToFit="1"/>
    </xf>
    <xf numFmtId="0" fontId="38" fillId="0" borderId="79" xfId="0" applyFont="1" applyBorder="1" applyAlignment="1">
      <alignment horizontal="center" vertical="center" textRotation="255" wrapText="1" shrinkToFit="1"/>
    </xf>
    <xf numFmtId="0" fontId="37" fillId="0" borderId="36" xfId="0" applyFont="1" applyBorder="1" applyAlignment="1">
      <alignment horizontal="center" vertical="center" textRotation="255" wrapText="1"/>
    </xf>
    <xf numFmtId="0" fontId="37" fillId="0" borderId="55" xfId="0" applyFont="1" applyBorder="1" applyAlignment="1">
      <alignment horizontal="center" vertical="center" textRotation="255" wrapText="1"/>
    </xf>
    <xf numFmtId="0" fontId="37" fillId="0" borderId="31" xfId="0" applyFont="1" applyBorder="1" applyAlignment="1">
      <alignment horizontal="center" vertical="center" textRotation="255" wrapText="1"/>
    </xf>
    <xf numFmtId="0" fontId="37" fillId="0" borderId="52" xfId="0" applyFont="1" applyBorder="1" applyAlignment="1">
      <alignment horizontal="center" vertical="center" textRotation="255" wrapText="1"/>
    </xf>
    <xf numFmtId="0" fontId="37" fillId="0" borderId="21" xfId="0" applyFont="1" applyBorder="1" applyAlignment="1">
      <alignment horizontal="center" vertical="center" textRotation="255" wrapText="1"/>
    </xf>
    <xf numFmtId="0" fontId="37" fillId="0" borderId="53" xfId="0" applyFont="1" applyBorder="1" applyAlignment="1">
      <alignment horizontal="center" vertical="center" textRotation="255" wrapText="1"/>
    </xf>
    <xf numFmtId="0" fontId="38" fillId="0" borderId="53" xfId="0" applyFont="1" applyBorder="1" applyAlignment="1">
      <alignment horizontal="center" vertical="center" textRotation="255" wrapText="1"/>
    </xf>
    <xf numFmtId="0" fontId="38" fillId="0" borderId="23" xfId="0" applyFont="1" applyBorder="1" applyAlignment="1">
      <alignment horizontal="center" vertical="center" textRotation="255"/>
    </xf>
    <xf numFmtId="0" fontId="38" fillId="0" borderId="22" xfId="0" applyFont="1" applyBorder="1" applyAlignment="1">
      <alignment horizontal="center" vertical="top" textRotation="255" wrapText="1"/>
    </xf>
    <xf numFmtId="0" fontId="38" fillId="0" borderId="21" xfId="0" applyFont="1" applyBorder="1" applyAlignment="1">
      <alignment horizontal="center" vertical="top" textRotation="255" wrapText="1"/>
    </xf>
    <xf numFmtId="0" fontId="38" fillId="0" borderId="53" xfId="0" applyFont="1" applyBorder="1" applyAlignment="1">
      <alignment horizontal="center" vertical="top" textRotation="255" wrapText="1"/>
    </xf>
    <xf numFmtId="0" fontId="37" fillId="0" borderId="0" xfId="0" applyFont="1" applyAlignment="1">
      <alignment horizontal="center" vertical="top" textRotation="255" wrapText="1"/>
    </xf>
    <xf numFmtId="0" fontId="37" fillId="0" borderId="1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6" xfId="0" applyFont="1" applyBorder="1" applyAlignment="1">
      <alignment horizontal="center" vertical="center" wrapText="1"/>
    </xf>
    <xf numFmtId="0" fontId="31" fillId="0" borderId="0" xfId="0" applyFont="1" applyAlignment="1">
      <alignment horizontal="center" vertical="center"/>
    </xf>
    <xf numFmtId="58" fontId="33" fillId="0" borderId="12" xfId="0" applyNumberFormat="1" applyFont="1" applyBorder="1" applyAlignment="1">
      <alignment horizontal="right" vertical="center"/>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0" fontId="34" fillId="0" borderId="0" xfId="0" applyFont="1" applyAlignment="1">
      <alignment horizontal="left" vertical="center" wrapText="1"/>
    </xf>
    <xf numFmtId="0" fontId="34" fillId="0" borderId="42" xfId="0" applyFont="1" applyBorder="1" applyAlignment="1">
      <alignment horizontal="left" vertical="center" wrapText="1"/>
    </xf>
    <xf numFmtId="0" fontId="35" fillId="0" borderId="26" xfId="0" applyFont="1" applyBorder="1" applyAlignment="1">
      <alignment horizontal="center" vertical="distributed" textRotation="255" indent="4"/>
    </xf>
    <xf numFmtId="0" fontId="35" fillId="0" borderId="41" xfId="0" applyFont="1" applyBorder="1" applyAlignment="1">
      <alignment horizontal="center" vertical="distributed" textRotation="255" indent="4"/>
    </xf>
    <xf numFmtId="0" fontId="35" fillId="0" borderId="51" xfId="0" applyFont="1" applyBorder="1" applyAlignment="1">
      <alignment horizontal="center" vertical="distributed" textRotation="255" indent="4"/>
    </xf>
    <xf numFmtId="0" fontId="11" fillId="0" borderId="35" xfId="0" applyFont="1" applyBorder="1" applyAlignment="1">
      <alignment horizontal="center" vertical="distributed" textRotation="255" indent="4"/>
    </xf>
    <xf numFmtId="0" fontId="11" fillId="0" borderId="31" xfId="0" applyFont="1" applyBorder="1" applyAlignment="1">
      <alignment horizontal="center" vertical="distributed" textRotation="255" indent="4"/>
    </xf>
    <xf numFmtId="0" fontId="11" fillId="0" borderId="52" xfId="0" applyFont="1" applyBorder="1" applyAlignment="1">
      <alignment horizontal="center" vertical="distributed" textRotation="255" indent="4"/>
    </xf>
    <xf numFmtId="0" fontId="11" fillId="0" borderId="22" xfId="0" applyFont="1" applyBorder="1" applyAlignment="1">
      <alignment horizontal="center" vertical="distributed" textRotation="255" indent="4"/>
    </xf>
    <xf numFmtId="0" fontId="11" fillId="0" borderId="21" xfId="0" applyFont="1" applyBorder="1" applyAlignment="1">
      <alignment horizontal="center" vertical="distributed" textRotation="255" indent="4"/>
    </xf>
    <xf numFmtId="0" fontId="11" fillId="0" borderId="53" xfId="0" applyFont="1" applyBorder="1" applyAlignment="1">
      <alignment horizontal="center" vertical="distributed" textRotation="255" indent="4"/>
    </xf>
    <xf numFmtId="0" fontId="35" fillId="0" borderId="38" xfId="0" applyFont="1" applyBorder="1" applyAlignment="1">
      <alignment horizontal="center" vertical="distributed" textRotation="255" indent="4"/>
    </xf>
    <xf numFmtId="0" fontId="35" fillId="0" borderId="0" xfId="0" applyFont="1" applyAlignment="1">
      <alignment horizontal="center" vertical="distributed" textRotation="255" indent="4"/>
    </xf>
    <xf numFmtId="0" fontId="35" fillId="0" borderId="49" xfId="0" applyFont="1" applyBorder="1" applyAlignment="1">
      <alignment horizontal="center" vertical="distributed" textRotation="255" indent="4"/>
    </xf>
    <xf numFmtId="0" fontId="36" fillId="0" borderId="40" xfId="0" applyFont="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6" fillId="0" borderId="43" xfId="0" applyFont="1" applyBorder="1" applyAlignment="1">
      <alignment horizontal="center" vertical="center"/>
    </xf>
    <xf numFmtId="0" fontId="36" fillId="0" borderId="12" xfId="0" applyFont="1" applyBorder="1" applyAlignment="1">
      <alignment horizontal="center" vertical="center"/>
    </xf>
    <xf numFmtId="0" fontId="36" fillId="0" borderId="44" xfId="0" applyFont="1" applyBorder="1" applyAlignment="1">
      <alignment horizontal="center" vertical="center"/>
    </xf>
    <xf numFmtId="0" fontId="35" fillId="0" borderId="45" xfId="0" applyFont="1" applyBorder="1" applyAlignment="1">
      <alignment horizontal="center" vertical="center" textRotation="255"/>
    </xf>
    <xf numFmtId="0" fontId="35" fillId="0" borderId="46" xfId="0" applyFont="1" applyBorder="1" applyAlignment="1">
      <alignment horizontal="center" vertical="center" textRotation="255"/>
    </xf>
    <xf numFmtId="0" fontId="35" fillId="0" borderId="54" xfId="0" applyFont="1" applyBorder="1" applyAlignment="1">
      <alignment horizontal="center" vertical="center" textRotation="255"/>
    </xf>
    <xf numFmtId="0" fontId="37" fillId="0" borderId="26" xfId="0" applyFont="1" applyBorder="1" applyAlignment="1">
      <alignment horizontal="left" vertical="center" wrapText="1"/>
    </xf>
    <xf numFmtId="0" fontId="37" fillId="0" borderId="38" xfId="0" applyFont="1" applyBorder="1" applyAlignment="1">
      <alignment horizontal="left" vertical="center" wrapText="1"/>
    </xf>
    <xf numFmtId="0" fontId="37" fillId="0" borderId="39" xfId="0" applyFont="1" applyBorder="1" applyAlignment="1">
      <alignment horizontal="left" vertical="center" wrapText="1"/>
    </xf>
    <xf numFmtId="0" fontId="37" fillId="0" borderId="41" xfId="0" applyFont="1" applyBorder="1" applyAlignment="1">
      <alignment horizontal="left" vertical="center" wrapText="1"/>
    </xf>
    <xf numFmtId="0" fontId="37" fillId="0" borderId="0" xfId="0" applyFont="1" applyAlignment="1">
      <alignment horizontal="left" vertical="center" wrapText="1"/>
    </xf>
    <xf numFmtId="0" fontId="37" fillId="0" borderId="42" xfId="0" applyFont="1" applyBorder="1" applyAlignment="1">
      <alignment horizontal="left" vertical="center" wrapText="1"/>
    </xf>
    <xf numFmtId="0" fontId="37" fillId="0" borderId="28" xfId="0" applyFont="1" applyBorder="1" applyAlignment="1">
      <alignment horizontal="left" vertical="center" wrapText="1"/>
    </xf>
    <xf numFmtId="0" fontId="37" fillId="0" borderId="12" xfId="0" applyFont="1" applyBorder="1" applyAlignment="1">
      <alignment horizontal="left" vertical="center" wrapText="1"/>
    </xf>
    <xf numFmtId="0" fontId="37" fillId="0" borderId="44"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cellXfs>
  <cellStyles count="9">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8" xr:uid="{00000000-0005-0000-0000-000005000000}"/>
    <cellStyle name="標準 4" xfId="5" xr:uid="{00000000-0005-0000-0000-000006000000}"/>
    <cellStyle name="標準 5" xfId="6" xr:uid="{00000000-0005-0000-0000-000007000000}"/>
    <cellStyle name="標準 6" xfId="7" xr:uid="{00000000-0005-0000-0000-000008000000}"/>
  </cellStyles>
  <dxfs count="3">
    <dxf>
      <fill>
        <patternFill>
          <bgColor rgb="FFFFFF00"/>
        </patternFill>
      </fill>
    </dxf>
    <dxf>
      <fill>
        <patternFill>
          <bgColor rgb="FFFFFF00"/>
        </patternFill>
      </fill>
    </dxf>
    <dxf>
      <font>
        <b/>
        <i val="0"/>
        <strike val="0"/>
        <color theme="0"/>
      </font>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1160780</xdr:colOff>
      <xdr:row>36</xdr:row>
      <xdr:rowOff>95250</xdr:rowOff>
    </xdr:from>
    <xdr:to>
      <xdr:col>5</xdr:col>
      <xdr:colOff>3465829</xdr:colOff>
      <xdr:row>45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37605" y="10639425"/>
          <a:ext cx="3467099" cy="1390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提出〆切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提出先：</a:t>
          </a:r>
          <a:r>
            <a:rPr kumimoji="1" lang="ja-JP" altLang="ja-JP" sz="1100">
              <a:solidFill>
                <a:schemeClr val="dk1"/>
              </a:solidFill>
              <a:effectLst/>
              <a:latin typeface="+mn-lt"/>
              <a:ea typeface="+mn-ea"/>
              <a:cs typeface="+mn-cs"/>
            </a:rPr>
            <a:t>県立</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教育</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　高校教育研修課</a:t>
          </a:r>
          <a:endParaRPr lang="ja-JP" altLang="ja-JP">
            <a:effectLst/>
          </a:endParaRPr>
        </a:p>
        <a:p>
          <a:r>
            <a:rPr kumimoji="1" lang="en-US" altLang="ja-JP" sz="110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      kenshu-koko@hyogo-c.ed.jp</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件</a:t>
          </a:r>
          <a:r>
            <a:rPr kumimoji="1" lang="en-US"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名：</a:t>
          </a:r>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年度中堅研</a:t>
          </a:r>
          <a:r>
            <a:rPr kumimoji="1" lang="ja-JP" altLang="en-US" sz="1100" b="0">
              <a:solidFill>
                <a:schemeClr val="dk1"/>
              </a:solidFill>
              <a:effectLst/>
              <a:latin typeface="+mn-lt"/>
              <a:ea typeface="+mn-ea"/>
              <a:cs typeface="+mn-cs"/>
            </a:rPr>
            <a:t>様式２</a:t>
          </a:r>
          <a:r>
            <a:rPr kumimoji="1" lang="ja-JP" altLang="ja-JP" sz="1100">
              <a:solidFill>
                <a:schemeClr val="dk1"/>
              </a:solidFill>
              <a:effectLst/>
              <a:latin typeface="+mn-lt"/>
              <a:ea typeface="+mn-ea"/>
              <a:cs typeface="+mn-cs"/>
            </a:rPr>
            <a:t>（□□高校）</a:t>
          </a:r>
          <a:endParaRPr lang="ja-JP" altLang="ja-JP">
            <a:effectLst/>
          </a:endParaRPr>
        </a:p>
        <a:p>
          <a:r>
            <a:rPr kumimoji="1" lang="ja-JP" altLang="ja-JP" sz="1100" b="1">
              <a:solidFill>
                <a:schemeClr val="dk1"/>
              </a:solidFill>
              <a:effectLst/>
              <a:latin typeface="+mn-lt"/>
              <a:ea typeface="+mn-ea"/>
              <a:cs typeface="+mn-cs"/>
            </a:rPr>
            <a:t>ファイル名：</a:t>
          </a:r>
          <a:r>
            <a:rPr kumimoji="1" lang="ja-JP" altLang="ja-JP" sz="1100">
              <a:solidFill>
                <a:schemeClr val="dk1"/>
              </a:solidFill>
              <a:effectLst/>
              <a:latin typeface="+mn-lt"/>
              <a:ea typeface="+mn-ea"/>
              <a:cs typeface="+mn-cs"/>
            </a:rPr>
            <a:t>受講番号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名前（姓のみ）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様式</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（□□高校）</a:t>
          </a:r>
          <a:endParaRPr lang="ja-JP" altLang="ja-JP">
            <a:effectLst/>
          </a:endParaRPr>
        </a:p>
        <a:p>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管理職から送付願います</a:t>
          </a:r>
          <a:r>
            <a:rPr kumimoji="1"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5582" y="1479097"/>
          <a:ext cx="8682718" cy="199208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2001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60</xdr:row>
      <xdr:rowOff>122464</xdr:rowOff>
    </xdr:from>
    <xdr:to>
      <xdr:col>14</xdr:col>
      <xdr:colOff>81642</xdr:colOff>
      <xdr:row>61</xdr:row>
      <xdr:rowOff>108857</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40527" y="22010727"/>
          <a:ext cx="272466" cy="215367"/>
          <a:chOff x="12945672" y="21648964"/>
          <a:chExt cx="321293" cy="231322"/>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200-00000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62</xdr:row>
      <xdr:rowOff>156266</xdr:rowOff>
    </xdr:from>
    <xdr:to>
      <xdr:col>14</xdr:col>
      <xdr:colOff>84349</xdr:colOff>
      <xdr:row>63</xdr:row>
      <xdr:rowOff>91337</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2340527" y="22515176"/>
          <a:ext cx="275173" cy="164045"/>
          <a:chOff x="12899571" y="3728357"/>
          <a:chExt cx="507280" cy="216000"/>
        </a:xfrm>
      </xdr:grpSpPr>
      <xdr:sp macro="" textlink="">
        <xdr:nvSpPr>
          <xdr:cNvPr id="9" name="山形 8">
            <a:extLst>
              <a:ext uri="{FF2B5EF4-FFF2-40B4-BE49-F238E27FC236}">
                <a16:creationId xmlns:a16="http://schemas.microsoft.com/office/drawing/2014/main" id="{00000000-0008-0000-0200-000009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200-00000A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200-00000B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58</xdr:row>
      <xdr:rowOff>153331</xdr:rowOff>
    </xdr:from>
    <xdr:to>
      <xdr:col>14</xdr:col>
      <xdr:colOff>84349</xdr:colOff>
      <xdr:row>59</xdr:row>
      <xdr:rowOff>97928</xdr:rowOff>
    </xdr:to>
    <xdr:sp macro="" textlink="">
      <xdr:nvSpPr>
        <xdr:cNvPr id="12" name="ホームベース 11">
          <a:extLst>
            <a:ext uri="{FF2B5EF4-FFF2-40B4-BE49-F238E27FC236}">
              <a16:creationId xmlns:a16="http://schemas.microsoft.com/office/drawing/2014/main" id="{00000000-0008-0000-0200-00000C000000}"/>
            </a:ext>
          </a:extLst>
        </xdr:cNvPr>
        <xdr:cNvSpPr/>
      </xdr:nvSpPr>
      <xdr:spPr>
        <a:xfrm>
          <a:off x="12587803" y="21594106"/>
          <a:ext cx="288621" cy="182722"/>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15</xdr:row>
      <xdr:rowOff>95249</xdr:rowOff>
    </xdr:from>
    <xdr:to>
      <xdr:col>18</xdr:col>
      <xdr:colOff>419249</xdr:colOff>
      <xdr:row>15</xdr:row>
      <xdr:rowOff>275249</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3587131" y="4824131"/>
          <a:ext cx="1287706" cy="183175"/>
          <a:chOff x="14382750" y="4027714"/>
          <a:chExt cx="1385357" cy="180000"/>
        </a:xfrm>
      </xdr:grpSpPr>
      <xdr:sp macro="" textlink="">
        <xdr:nvSpPr>
          <xdr:cNvPr id="14" name="ホームベース 13">
            <a:extLst>
              <a:ext uri="{FF2B5EF4-FFF2-40B4-BE49-F238E27FC236}">
                <a16:creationId xmlns:a16="http://schemas.microsoft.com/office/drawing/2014/main" id="{00000000-0008-0000-0200-00000E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4913429" y="4027714"/>
            <a:ext cx="324000" cy="180000"/>
            <a:chOff x="12899571" y="3728357"/>
            <a:chExt cx="507280" cy="216000"/>
          </a:xfrm>
        </xdr:grpSpPr>
        <xdr:sp macro="" textlink="">
          <xdr:nvSpPr>
            <xdr:cNvPr id="20" name="山形 19">
              <a:extLst>
                <a:ext uri="{FF2B5EF4-FFF2-40B4-BE49-F238E27FC236}">
                  <a16:creationId xmlns:a16="http://schemas.microsoft.com/office/drawing/2014/main" id="{00000000-0008-0000-0200-00001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a:extLst>
                <a:ext uri="{FF2B5EF4-FFF2-40B4-BE49-F238E27FC236}">
                  <a16:creationId xmlns:a16="http://schemas.microsoft.com/office/drawing/2014/main" id="{00000000-0008-0000-0200-00001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a:extLst>
                <a:ext uri="{FF2B5EF4-FFF2-40B4-BE49-F238E27FC236}">
                  <a16:creationId xmlns:a16="http://schemas.microsoft.com/office/drawing/2014/main" id="{00000000-0008-0000-0200-00001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5444107" y="4027714"/>
            <a:ext cx="324000" cy="180000"/>
            <a:chOff x="12899571" y="3728357"/>
            <a:chExt cx="507280" cy="216000"/>
          </a:xfrm>
        </xdr:grpSpPr>
        <xdr:sp macro="" textlink="">
          <xdr:nvSpPr>
            <xdr:cNvPr id="17" name="山形 16">
              <a:extLst>
                <a:ext uri="{FF2B5EF4-FFF2-40B4-BE49-F238E27FC236}">
                  <a16:creationId xmlns:a16="http://schemas.microsoft.com/office/drawing/2014/main" id="{00000000-0008-0000-0200-00001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a:extLst>
                <a:ext uri="{FF2B5EF4-FFF2-40B4-BE49-F238E27FC236}">
                  <a16:creationId xmlns:a16="http://schemas.microsoft.com/office/drawing/2014/main" id="{00000000-0008-0000-0200-00001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a:extLst>
                <a:ext uri="{FF2B5EF4-FFF2-40B4-BE49-F238E27FC236}">
                  <a16:creationId xmlns:a16="http://schemas.microsoft.com/office/drawing/2014/main" id="{00000000-0008-0000-0200-00001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13</xdr:row>
      <xdr:rowOff>95249</xdr:rowOff>
    </xdr:from>
    <xdr:to>
      <xdr:col>18</xdr:col>
      <xdr:colOff>419249</xdr:colOff>
      <xdr:row>13</xdr:row>
      <xdr:rowOff>275249</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3587131" y="4084543"/>
          <a:ext cx="1287706" cy="183175"/>
          <a:chOff x="14382750" y="4027714"/>
          <a:chExt cx="1385357" cy="180000"/>
        </a:xfrm>
      </xdr:grpSpPr>
      <xdr:sp macro="" textlink="">
        <xdr:nvSpPr>
          <xdr:cNvPr id="24" name="ホームベース 23">
            <a:extLst>
              <a:ext uri="{FF2B5EF4-FFF2-40B4-BE49-F238E27FC236}">
                <a16:creationId xmlns:a16="http://schemas.microsoft.com/office/drawing/2014/main" id="{00000000-0008-0000-0200-000018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4913429" y="4027714"/>
            <a:ext cx="324000" cy="180000"/>
            <a:chOff x="12899571" y="3728357"/>
            <a:chExt cx="507280" cy="216000"/>
          </a:xfrm>
        </xdr:grpSpPr>
        <xdr:sp macro="" textlink="">
          <xdr:nvSpPr>
            <xdr:cNvPr id="30" name="山形 29">
              <a:extLst>
                <a:ext uri="{FF2B5EF4-FFF2-40B4-BE49-F238E27FC236}">
                  <a16:creationId xmlns:a16="http://schemas.microsoft.com/office/drawing/2014/main" id="{00000000-0008-0000-0200-00001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 name="山形 30">
              <a:extLst>
                <a:ext uri="{FF2B5EF4-FFF2-40B4-BE49-F238E27FC236}">
                  <a16:creationId xmlns:a16="http://schemas.microsoft.com/office/drawing/2014/main" id="{00000000-0008-0000-0200-00001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31">
              <a:extLst>
                <a:ext uri="{FF2B5EF4-FFF2-40B4-BE49-F238E27FC236}">
                  <a16:creationId xmlns:a16="http://schemas.microsoft.com/office/drawing/2014/main" id="{00000000-0008-0000-0200-00002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15444107" y="4027714"/>
            <a:ext cx="324000" cy="180000"/>
            <a:chOff x="12899571" y="3728357"/>
            <a:chExt cx="507280" cy="216000"/>
          </a:xfrm>
        </xdr:grpSpPr>
        <xdr:sp macro="" textlink="">
          <xdr:nvSpPr>
            <xdr:cNvPr id="27" name="山形 26">
              <a:extLst>
                <a:ext uri="{FF2B5EF4-FFF2-40B4-BE49-F238E27FC236}">
                  <a16:creationId xmlns:a16="http://schemas.microsoft.com/office/drawing/2014/main" id="{00000000-0008-0000-0200-00001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山形 27">
              <a:extLst>
                <a:ext uri="{FF2B5EF4-FFF2-40B4-BE49-F238E27FC236}">
                  <a16:creationId xmlns:a16="http://schemas.microsoft.com/office/drawing/2014/main" id="{00000000-0008-0000-0200-00001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28">
              <a:extLst>
                <a:ext uri="{FF2B5EF4-FFF2-40B4-BE49-F238E27FC236}">
                  <a16:creationId xmlns:a16="http://schemas.microsoft.com/office/drawing/2014/main" id="{00000000-0008-0000-0200-00001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18</xdr:row>
      <xdr:rowOff>163284</xdr:rowOff>
    </xdr:from>
    <xdr:to>
      <xdr:col>18</xdr:col>
      <xdr:colOff>419249</xdr:colOff>
      <xdr:row>18</xdr:row>
      <xdr:rowOff>343284</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3587131" y="6222491"/>
          <a:ext cx="1287706" cy="183175"/>
          <a:chOff x="14382750" y="4027714"/>
          <a:chExt cx="1385357" cy="180000"/>
        </a:xfrm>
      </xdr:grpSpPr>
      <xdr:sp macro="" textlink="">
        <xdr:nvSpPr>
          <xdr:cNvPr id="34" name="ホームベース 33">
            <a:extLst>
              <a:ext uri="{FF2B5EF4-FFF2-40B4-BE49-F238E27FC236}">
                <a16:creationId xmlns:a16="http://schemas.microsoft.com/office/drawing/2014/main" id="{00000000-0008-0000-0200-000022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4913429" y="4027714"/>
            <a:ext cx="324000" cy="180000"/>
            <a:chOff x="12899571" y="3728357"/>
            <a:chExt cx="507280" cy="216000"/>
          </a:xfrm>
        </xdr:grpSpPr>
        <xdr:sp macro="" textlink="">
          <xdr:nvSpPr>
            <xdr:cNvPr id="40" name="山形 39">
              <a:extLst>
                <a:ext uri="{FF2B5EF4-FFF2-40B4-BE49-F238E27FC236}">
                  <a16:creationId xmlns:a16="http://schemas.microsoft.com/office/drawing/2014/main" id="{00000000-0008-0000-0200-00002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a:extLst>
                <a:ext uri="{FF2B5EF4-FFF2-40B4-BE49-F238E27FC236}">
                  <a16:creationId xmlns:a16="http://schemas.microsoft.com/office/drawing/2014/main" id="{00000000-0008-0000-0200-00002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a:extLst>
                <a:ext uri="{FF2B5EF4-FFF2-40B4-BE49-F238E27FC236}">
                  <a16:creationId xmlns:a16="http://schemas.microsoft.com/office/drawing/2014/main" id="{00000000-0008-0000-0200-00002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444107" y="4027714"/>
            <a:ext cx="324000" cy="180000"/>
            <a:chOff x="12899571" y="3728357"/>
            <a:chExt cx="507280" cy="216000"/>
          </a:xfrm>
        </xdr:grpSpPr>
        <xdr:sp macro="" textlink="">
          <xdr:nvSpPr>
            <xdr:cNvPr id="37" name="山形 36">
              <a:extLst>
                <a:ext uri="{FF2B5EF4-FFF2-40B4-BE49-F238E27FC236}">
                  <a16:creationId xmlns:a16="http://schemas.microsoft.com/office/drawing/2014/main" id="{00000000-0008-0000-0200-00002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a:extLst>
                <a:ext uri="{FF2B5EF4-FFF2-40B4-BE49-F238E27FC236}">
                  <a16:creationId xmlns:a16="http://schemas.microsoft.com/office/drawing/2014/main" id="{00000000-0008-0000-0200-00002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a:extLst>
                <a:ext uri="{FF2B5EF4-FFF2-40B4-BE49-F238E27FC236}">
                  <a16:creationId xmlns:a16="http://schemas.microsoft.com/office/drawing/2014/main" id="{00000000-0008-0000-0200-00002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95249</xdr:rowOff>
    </xdr:from>
    <xdr:to>
      <xdr:col>18</xdr:col>
      <xdr:colOff>419249</xdr:colOff>
      <xdr:row>21</xdr:row>
      <xdr:rowOff>275249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3587131" y="7379073"/>
          <a:ext cx="1287706" cy="183175"/>
          <a:chOff x="14382750" y="4027714"/>
          <a:chExt cx="1385357" cy="180000"/>
        </a:xfrm>
      </xdr:grpSpPr>
      <xdr:sp macro="" textlink="">
        <xdr:nvSpPr>
          <xdr:cNvPr id="44" name="ホームベース 43">
            <a:extLst>
              <a:ext uri="{FF2B5EF4-FFF2-40B4-BE49-F238E27FC236}">
                <a16:creationId xmlns:a16="http://schemas.microsoft.com/office/drawing/2014/main" id="{00000000-0008-0000-0200-00002C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14913429" y="4027714"/>
            <a:ext cx="324000" cy="180000"/>
            <a:chOff x="12899571" y="3728357"/>
            <a:chExt cx="507280" cy="216000"/>
          </a:xfrm>
        </xdr:grpSpPr>
        <xdr:sp macro="" textlink="">
          <xdr:nvSpPr>
            <xdr:cNvPr id="50" name="山形 49">
              <a:extLst>
                <a:ext uri="{FF2B5EF4-FFF2-40B4-BE49-F238E27FC236}">
                  <a16:creationId xmlns:a16="http://schemas.microsoft.com/office/drawing/2014/main" id="{00000000-0008-0000-0200-00003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200-00003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200-00003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5444107" y="4027714"/>
            <a:ext cx="324000" cy="180000"/>
            <a:chOff x="12899571" y="3728357"/>
            <a:chExt cx="507280" cy="216000"/>
          </a:xfrm>
        </xdr:grpSpPr>
        <xdr:sp macro="" textlink="">
          <xdr:nvSpPr>
            <xdr:cNvPr id="47" name="山形 46">
              <a:extLst>
                <a:ext uri="{FF2B5EF4-FFF2-40B4-BE49-F238E27FC236}">
                  <a16:creationId xmlns:a16="http://schemas.microsoft.com/office/drawing/2014/main" id="{00000000-0008-0000-0200-00002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200-00003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200-00003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28</xdr:row>
      <xdr:rowOff>95249</xdr:rowOff>
    </xdr:from>
    <xdr:to>
      <xdr:col>16</xdr:col>
      <xdr:colOff>419249</xdr:colOff>
      <xdr:row>28</xdr:row>
      <xdr:rowOff>275249</xdr:rowOff>
    </xdr:to>
    <xdr:sp macro="" textlink="">
      <xdr:nvSpPr>
        <xdr:cNvPr id="53" name="ホームベース 52">
          <a:extLst>
            <a:ext uri="{FF2B5EF4-FFF2-40B4-BE49-F238E27FC236}">
              <a16:creationId xmlns:a16="http://schemas.microsoft.com/office/drawing/2014/main" id="{00000000-0008-0000-0200-000035000000}"/>
            </a:ext>
          </a:extLst>
        </xdr:cNvPr>
        <xdr:cNvSpPr/>
      </xdr:nvSpPr>
      <xdr:spPr>
        <a:xfrm>
          <a:off x="13877924" y="100869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34</xdr:row>
      <xdr:rowOff>95249</xdr:rowOff>
    </xdr:from>
    <xdr:to>
      <xdr:col>18</xdr:col>
      <xdr:colOff>419249</xdr:colOff>
      <xdr:row>34</xdr:row>
      <xdr:rowOff>275249</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13587131" y="12298455"/>
          <a:ext cx="1287706" cy="183175"/>
          <a:chOff x="14382750" y="4027714"/>
          <a:chExt cx="1385357" cy="180000"/>
        </a:xfrm>
      </xdr:grpSpPr>
      <xdr:sp macro="" textlink="">
        <xdr:nvSpPr>
          <xdr:cNvPr id="55" name="ホームベース 54">
            <a:extLst>
              <a:ext uri="{FF2B5EF4-FFF2-40B4-BE49-F238E27FC236}">
                <a16:creationId xmlns:a16="http://schemas.microsoft.com/office/drawing/2014/main" id="{00000000-0008-0000-0200-000037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14913429" y="4027714"/>
            <a:ext cx="324000" cy="180000"/>
            <a:chOff x="12899571" y="3728357"/>
            <a:chExt cx="507280" cy="216000"/>
          </a:xfrm>
        </xdr:grpSpPr>
        <xdr:sp macro="" textlink="">
          <xdr:nvSpPr>
            <xdr:cNvPr id="61" name="山形 60">
              <a:extLst>
                <a:ext uri="{FF2B5EF4-FFF2-40B4-BE49-F238E27FC236}">
                  <a16:creationId xmlns:a16="http://schemas.microsoft.com/office/drawing/2014/main" id="{00000000-0008-0000-0200-00003D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200-00003E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200-00003F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5444107" y="4027714"/>
            <a:ext cx="324000" cy="180000"/>
            <a:chOff x="12899571" y="3728357"/>
            <a:chExt cx="507280" cy="216000"/>
          </a:xfrm>
        </xdr:grpSpPr>
        <xdr:sp macro="" textlink="">
          <xdr:nvSpPr>
            <xdr:cNvPr id="58" name="山形 57">
              <a:extLst>
                <a:ext uri="{FF2B5EF4-FFF2-40B4-BE49-F238E27FC236}">
                  <a16:creationId xmlns:a16="http://schemas.microsoft.com/office/drawing/2014/main" id="{00000000-0008-0000-0200-00003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200-00003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200-00003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44</xdr:row>
      <xdr:rowOff>95249</xdr:rowOff>
    </xdr:from>
    <xdr:to>
      <xdr:col>18</xdr:col>
      <xdr:colOff>419249</xdr:colOff>
      <xdr:row>44</xdr:row>
      <xdr:rowOff>275249</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13587131" y="16332573"/>
          <a:ext cx="1287706" cy="183175"/>
          <a:chOff x="14382750" y="4027714"/>
          <a:chExt cx="1385357" cy="180000"/>
        </a:xfrm>
      </xdr:grpSpPr>
      <xdr:sp macro="" textlink="">
        <xdr:nvSpPr>
          <xdr:cNvPr id="65" name="ホームベース 64">
            <a:extLst>
              <a:ext uri="{FF2B5EF4-FFF2-40B4-BE49-F238E27FC236}">
                <a16:creationId xmlns:a16="http://schemas.microsoft.com/office/drawing/2014/main" id="{00000000-0008-0000-0200-000041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14913429" y="4027714"/>
            <a:ext cx="324000" cy="180000"/>
            <a:chOff x="12899571" y="3728357"/>
            <a:chExt cx="507280" cy="216000"/>
          </a:xfrm>
        </xdr:grpSpPr>
        <xdr:sp macro="" textlink="">
          <xdr:nvSpPr>
            <xdr:cNvPr id="71" name="山形 70">
              <a:extLst>
                <a:ext uri="{FF2B5EF4-FFF2-40B4-BE49-F238E27FC236}">
                  <a16:creationId xmlns:a16="http://schemas.microsoft.com/office/drawing/2014/main" id="{00000000-0008-0000-0200-00004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a:extLst>
                <a:ext uri="{FF2B5EF4-FFF2-40B4-BE49-F238E27FC236}">
                  <a16:creationId xmlns:a16="http://schemas.microsoft.com/office/drawing/2014/main" id="{00000000-0008-0000-0200-00004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a:extLst>
                <a:ext uri="{FF2B5EF4-FFF2-40B4-BE49-F238E27FC236}">
                  <a16:creationId xmlns:a16="http://schemas.microsoft.com/office/drawing/2014/main" id="{00000000-0008-0000-0200-00004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15444107" y="4027714"/>
            <a:ext cx="324000" cy="180000"/>
            <a:chOff x="12899571" y="3728357"/>
            <a:chExt cx="507280" cy="216000"/>
          </a:xfrm>
        </xdr:grpSpPr>
        <xdr:sp macro="" textlink="">
          <xdr:nvSpPr>
            <xdr:cNvPr id="68" name="山形 67">
              <a:extLst>
                <a:ext uri="{FF2B5EF4-FFF2-40B4-BE49-F238E27FC236}">
                  <a16:creationId xmlns:a16="http://schemas.microsoft.com/office/drawing/2014/main" id="{00000000-0008-0000-0200-00004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200-00004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a:extLst>
                <a:ext uri="{FF2B5EF4-FFF2-40B4-BE49-F238E27FC236}">
                  <a16:creationId xmlns:a16="http://schemas.microsoft.com/office/drawing/2014/main" id="{00000000-0008-0000-0200-00004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a:extLst>
            <a:ext uri="{FF2B5EF4-FFF2-40B4-BE49-F238E27FC236}">
              <a16:creationId xmlns:a16="http://schemas.microsoft.com/office/drawing/2014/main" id="{00000000-0008-0000-0200-00004A000000}"/>
            </a:ext>
          </a:extLst>
        </xdr:cNvPr>
        <xdr:cNvGrpSpPr/>
      </xdr:nvGrpSpPr>
      <xdr:grpSpPr>
        <a:xfrm>
          <a:off x="13587131" y="20142573"/>
          <a:ext cx="1287706" cy="183175"/>
          <a:chOff x="14382750" y="4027714"/>
          <a:chExt cx="1385357" cy="180000"/>
        </a:xfrm>
      </xdr:grpSpPr>
      <xdr:sp macro="" textlink="">
        <xdr:nvSpPr>
          <xdr:cNvPr id="75" name="ホームベース 74">
            <a:extLst>
              <a:ext uri="{FF2B5EF4-FFF2-40B4-BE49-F238E27FC236}">
                <a16:creationId xmlns:a16="http://schemas.microsoft.com/office/drawing/2014/main" id="{00000000-0008-0000-0200-00004B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4913429" y="4027714"/>
            <a:ext cx="324000" cy="180000"/>
            <a:chOff x="12899571" y="3728357"/>
            <a:chExt cx="507280" cy="216000"/>
          </a:xfrm>
        </xdr:grpSpPr>
        <xdr:sp macro="" textlink="">
          <xdr:nvSpPr>
            <xdr:cNvPr id="81" name="山形 80">
              <a:extLst>
                <a:ext uri="{FF2B5EF4-FFF2-40B4-BE49-F238E27FC236}">
                  <a16:creationId xmlns:a16="http://schemas.microsoft.com/office/drawing/2014/main" id="{00000000-0008-0000-0200-00005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a:extLst>
                <a:ext uri="{FF2B5EF4-FFF2-40B4-BE49-F238E27FC236}">
                  <a16:creationId xmlns:a16="http://schemas.microsoft.com/office/drawing/2014/main" id="{00000000-0008-0000-0200-00005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a:extLst>
                <a:ext uri="{FF2B5EF4-FFF2-40B4-BE49-F238E27FC236}">
                  <a16:creationId xmlns:a16="http://schemas.microsoft.com/office/drawing/2014/main" id="{00000000-0008-0000-0200-00005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5444107" y="4027714"/>
            <a:ext cx="324000" cy="180000"/>
            <a:chOff x="12899571" y="3728357"/>
            <a:chExt cx="507280" cy="216000"/>
          </a:xfrm>
        </xdr:grpSpPr>
        <xdr:sp macro="" textlink="">
          <xdr:nvSpPr>
            <xdr:cNvPr id="78" name="山形 77">
              <a:extLst>
                <a:ext uri="{FF2B5EF4-FFF2-40B4-BE49-F238E27FC236}">
                  <a16:creationId xmlns:a16="http://schemas.microsoft.com/office/drawing/2014/main" id="{00000000-0008-0000-0200-00004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a:extLst>
                <a:ext uri="{FF2B5EF4-FFF2-40B4-BE49-F238E27FC236}">
                  <a16:creationId xmlns:a16="http://schemas.microsoft.com/office/drawing/2014/main" id="{00000000-0008-0000-0200-00004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200-00005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13587131" y="20568396"/>
          <a:ext cx="1287706" cy="183175"/>
          <a:chOff x="14382750" y="4027714"/>
          <a:chExt cx="1385357" cy="180000"/>
        </a:xfrm>
      </xdr:grpSpPr>
      <xdr:sp macro="" textlink="">
        <xdr:nvSpPr>
          <xdr:cNvPr id="85" name="ホームベース 84">
            <a:extLst>
              <a:ext uri="{FF2B5EF4-FFF2-40B4-BE49-F238E27FC236}">
                <a16:creationId xmlns:a16="http://schemas.microsoft.com/office/drawing/2014/main" id="{00000000-0008-0000-0200-000055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4913429" y="4027714"/>
            <a:ext cx="324000" cy="180000"/>
            <a:chOff x="12899571" y="3728357"/>
            <a:chExt cx="507280" cy="216000"/>
          </a:xfrm>
        </xdr:grpSpPr>
        <xdr:sp macro="" textlink="">
          <xdr:nvSpPr>
            <xdr:cNvPr id="91" name="山形 90">
              <a:extLst>
                <a:ext uri="{FF2B5EF4-FFF2-40B4-BE49-F238E27FC236}">
                  <a16:creationId xmlns:a16="http://schemas.microsoft.com/office/drawing/2014/main" id="{00000000-0008-0000-0200-00005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200-00005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200-00005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15444107" y="4027714"/>
            <a:ext cx="324000" cy="180000"/>
            <a:chOff x="12899571" y="3728357"/>
            <a:chExt cx="507280" cy="216000"/>
          </a:xfrm>
        </xdr:grpSpPr>
        <xdr:sp macro="" textlink="">
          <xdr:nvSpPr>
            <xdr:cNvPr id="88" name="山形 87">
              <a:extLst>
                <a:ext uri="{FF2B5EF4-FFF2-40B4-BE49-F238E27FC236}">
                  <a16:creationId xmlns:a16="http://schemas.microsoft.com/office/drawing/2014/main" id="{00000000-0008-0000-0200-00005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a:extLst>
                <a:ext uri="{FF2B5EF4-FFF2-40B4-BE49-F238E27FC236}">
                  <a16:creationId xmlns:a16="http://schemas.microsoft.com/office/drawing/2014/main" id="{00000000-0008-0000-0200-00005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a:extLst>
                <a:ext uri="{FF2B5EF4-FFF2-40B4-BE49-F238E27FC236}">
                  <a16:creationId xmlns:a16="http://schemas.microsoft.com/office/drawing/2014/main" id="{00000000-0008-0000-0200-00005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56</xdr:row>
      <xdr:rowOff>95249</xdr:rowOff>
    </xdr:from>
    <xdr:to>
      <xdr:col>18</xdr:col>
      <xdr:colOff>419249</xdr:colOff>
      <xdr:row>56</xdr:row>
      <xdr:rowOff>275249</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13587131" y="20994220"/>
          <a:ext cx="1287706" cy="183175"/>
          <a:chOff x="14382750" y="4027714"/>
          <a:chExt cx="1385357" cy="180000"/>
        </a:xfrm>
      </xdr:grpSpPr>
      <xdr:sp macro="" textlink="">
        <xdr:nvSpPr>
          <xdr:cNvPr id="95" name="ホームベース 94">
            <a:extLst>
              <a:ext uri="{FF2B5EF4-FFF2-40B4-BE49-F238E27FC236}">
                <a16:creationId xmlns:a16="http://schemas.microsoft.com/office/drawing/2014/main" id="{00000000-0008-0000-0200-00005F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14913429" y="4027714"/>
            <a:ext cx="324000" cy="180000"/>
            <a:chOff x="12899571" y="3728357"/>
            <a:chExt cx="507280" cy="216000"/>
          </a:xfrm>
        </xdr:grpSpPr>
        <xdr:sp macro="" textlink="">
          <xdr:nvSpPr>
            <xdr:cNvPr id="101" name="山形 100">
              <a:extLst>
                <a:ext uri="{FF2B5EF4-FFF2-40B4-BE49-F238E27FC236}">
                  <a16:creationId xmlns:a16="http://schemas.microsoft.com/office/drawing/2014/main" id="{00000000-0008-0000-0200-00006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a:extLst>
                <a:ext uri="{FF2B5EF4-FFF2-40B4-BE49-F238E27FC236}">
                  <a16:creationId xmlns:a16="http://schemas.microsoft.com/office/drawing/2014/main" id="{00000000-0008-0000-0200-00006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a:extLst>
                <a:ext uri="{FF2B5EF4-FFF2-40B4-BE49-F238E27FC236}">
                  <a16:creationId xmlns:a16="http://schemas.microsoft.com/office/drawing/2014/main" id="{00000000-0008-0000-0200-00006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a:extLst>
              <a:ext uri="{FF2B5EF4-FFF2-40B4-BE49-F238E27FC236}">
                <a16:creationId xmlns:a16="http://schemas.microsoft.com/office/drawing/2014/main" id="{00000000-0008-0000-0200-000061000000}"/>
              </a:ext>
            </a:extLst>
          </xdr:cNvPr>
          <xdr:cNvGrpSpPr/>
        </xdr:nvGrpSpPr>
        <xdr:grpSpPr>
          <a:xfrm>
            <a:off x="15444107" y="4027714"/>
            <a:ext cx="324000" cy="180000"/>
            <a:chOff x="12899571" y="3728357"/>
            <a:chExt cx="507280" cy="216000"/>
          </a:xfrm>
        </xdr:grpSpPr>
        <xdr:sp macro="" textlink="">
          <xdr:nvSpPr>
            <xdr:cNvPr id="98" name="山形 97">
              <a:extLst>
                <a:ext uri="{FF2B5EF4-FFF2-40B4-BE49-F238E27FC236}">
                  <a16:creationId xmlns:a16="http://schemas.microsoft.com/office/drawing/2014/main" id="{00000000-0008-0000-0200-00006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200-00006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a:extLst>
                <a:ext uri="{FF2B5EF4-FFF2-40B4-BE49-F238E27FC236}">
                  <a16:creationId xmlns:a16="http://schemas.microsoft.com/office/drawing/2014/main" id="{00000000-0008-0000-0200-00006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14</xdr:row>
      <xdr:rowOff>95249</xdr:rowOff>
    </xdr:from>
    <xdr:to>
      <xdr:col>18</xdr:col>
      <xdr:colOff>419249</xdr:colOff>
      <xdr:row>14</xdr:row>
      <xdr:rowOff>275249</xdr:rowOff>
    </xdr:to>
    <xdr:grpSp>
      <xdr:nvGrpSpPr>
        <xdr:cNvPr id="104" name="グループ化 103">
          <a:extLst>
            <a:ext uri="{FF2B5EF4-FFF2-40B4-BE49-F238E27FC236}">
              <a16:creationId xmlns:a16="http://schemas.microsoft.com/office/drawing/2014/main" id="{00000000-0008-0000-0200-000068000000}"/>
            </a:ext>
          </a:extLst>
        </xdr:cNvPr>
        <xdr:cNvGrpSpPr/>
      </xdr:nvGrpSpPr>
      <xdr:grpSpPr>
        <a:xfrm>
          <a:off x="13587131" y="4454337"/>
          <a:ext cx="1287706" cy="183175"/>
          <a:chOff x="14382750" y="4395107"/>
          <a:chExt cx="1385357" cy="180000"/>
        </a:xfrm>
      </xdr:grpSpPr>
      <xdr:sp macro="" textlink="">
        <xdr:nvSpPr>
          <xdr:cNvPr id="105" name="ホームベース 104">
            <a:extLst>
              <a:ext uri="{FF2B5EF4-FFF2-40B4-BE49-F238E27FC236}">
                <a16:creationId xmlns:a16="http://schemas.microsoft.com/office/drawing/2014/main" id="{00000000-0008-0000-0200-00006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a:extLst>
              <a:ext uri="{FF2B5EF4-FFF2-40B4-BE49-F238E27FC236}">
                <a16:creationId xmlns:a16="http://schemas.microsoft.com/office/drawing/2014/main" id="{00000000-0008-0000-0200-00006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a:extLst>
              <a:ext uri="{FF2B5EF4-FFF2-40B4-BE49-F238E27FC236}">
                <a16:creationId xmlns:a16="http://schemas.microsoft.com/office/drawing/2014/main" id="{00000000-0008-0000-0200-00006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19</xdr:row>
      <xdr:rowOff>95249</xdr:rowOff>
    </xdr:from>
    <xdr:to>
      <xdr:col>18</xdr:col>
      <xdr:colOff>419249</xdr:colOff>
      <xdr:row>19</xdr:row>
      <xdr:rowOff>275249</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587131" y="6639484"/>
          <a:ext cx="1287706" cy="183175"/>
          <a:chOff x="14382750" y="4395107"/>
          <a:chExt cx="1385357" cy="180000"/>
        </a:xfrm>
      </xdr:grpSpPr>
      <xdr:sp macro="" textlink="">
        <xdr:nvSpPr>
          <xdr:cNvPr id="109" name="ホームベース 108">
            <a:extLst>
              <a:ext uri="{FF2B5EF4-FFF2-40B4-BE49-F238E27FC236}">
                <a16:creationId xmlns:a16="http://schemas.microsoft.com/office/drawing/2014/main" id="{00000000-0008-0000-0200-00006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a:extLst>
              <a:ext uri="{FF2B5EF4-FFF2-40B4-BE49-F238E27FC236}">
                <a16:creationId xmlns:a16="http://schemas.microsoft.com/office/drawing/2014/main" id="{00000000-0008-0000-0200-00006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a:extLst>
              <a:ext uri="{FF2B5EF4-FFF2-40B4-BE49-F238E27FC236}">
                <a16:creationId xmlns:a16="http://schemas.microsoft.com/office/drawing/2014/main" id="{00000000-0008-0000-0200-00006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26</xdr:row>
      <xdr:rowOff>163284</xdr:rowOff>
    </xdr:from>
    <xdr:to>
      <xdr:col>18</xdr:col>
      <xdr:colOff>419249</xdr:colOff>
      <xdr:row>26</xdr:row>
      <xdr:rowOff>343284</xdr:rowOff>
    </xdr:to>
    <xdr:grpSp>
      <xdr:nvGrpSpPr>
        <xdr:cNvPr id="112" name="グループ化 111">
          <a:extLst>
            <a:ext uri="{FF2B5EF4-FFF2-40B4-BE49-F238E27FC236}">
              <a16:creationId xmlns:a16="http://schemas.microsoft.com/office/drawing/2014/main" id="{00000000-0008-0000-0200-000070000000}"/>
            </a:ext>
          </a:extLst>
        </xdr:cNvPr>
        <xdr:cNvGrpSpPr/>
      </xdr:nvGrpSpPr>
      <xdr:grpSpPr>
        <a:xfrm>
          <a:off x="13587131" y="9292903"/>
          <a:ext cx="1287706" cy="183175"/>
          <a:chOff x="14382750" y="4395107"/>
          <a:chExt cx="1385357" cy="180000"/>
        </a:xfrm>
      </xdr:grpSpPr>
      <xdr:sp macro="" textlink="">
        <xdr:nvSpPr>
          <xdr:cNvPr id="113" name="ホームベース 112">
            <a:extLst>
              <a:ext uri="{FF2B5EF4-FFF2-40B4-BE49-F238E27FC236}">
                <a16:creationId xmlns:a16="http://schemas.microsoft.com/office/drawing/2014/main" id="{00000000-0008-0000-0200-000071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a:extLst>
              <a:ext uri="{FF2B5EF4-FFF2-40B4-BE49-F238E27FC236}">
                <a16:creationId xmlns:a16="http://schemas.microsoft.com/office/drawing/2014/main" id="{00000000-0008-0000-0200-000072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a:extLst>
              <a:ext uri="{FF2B5EF4-FFF2-40B4-BE49-F238E27FC236}">
                <a16:creationId xmlns:a16="http://schemas.microsoft.com/office/drawing/2014/main" id="{00000000-0008-0000-0200-000073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43</xdr:row>
      <xdr:rowOff>163284</xdr:rowOff>
    </xdr:from>
    <xdr:to>
      <xdr:col>18</xdr:col>
      <xdr:colOff>419249</xdr:colOff>
      <xdr:row>43</xdr:row>
      <xdr:rowOff>343284</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13587131" y="15915580"/>
          <a:ext cx="1287706" cy="183175"/>
          <a:chOff x="14382750" y="4395107"/>
          <a:chExt cx="1385357" cy="180000"/>
        </a:xfrm>
      </xdr:grpSpPr>
      <xdr:sp macro="" textlink="">
        <xdr:nvSpPr>
          <xdr:cNvPr id="117" name="ホームベース 116">
            <a:extLst>
              <a:ext uri="{FF2B5EF4-FFF2-40B4-BE49-F238E27FC236}">
                <a16:creationId xmlns:a16="http://schemas.microsoft.com/office/drawing/2014/main" id="{00000000-0008-0000-0200-000075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a:extLst>
              <a:ext uri="{FF2B5EF4-FFF2-40B4-BE49-F238E27FC236}">
                <a16:creationId xmlns:a16="http://schemas.microsoft.com/office/drawing/2014/main" id="{00000000-0008-0000-0200-000076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a:extLst>
              <a:ext uri="{FF2B5EF4-FFF2-40B4-BE49-F238E27FC236}">
                <a16:creationId xmlns:a16="http://schemas.microsoft.com/office/drawing/2014/main" id="{00000000-0008-0000-0200-000077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3587131" y="18663396"/>
          <a:ext cx="1287706" cy="183175"/>
          <a:chOff x="14382750" y="4395107"/>
          <a:chExt cx="1385357" cy="180000"/>
        </a:xfrm>
      </xdr:grpSpPr>
      <xdr:sp macro="" textlink="">
        <xdr:nvSpPr>
          <xdr:cNvPr id="121" name="ホームベース 120">
            <a:extLst>
              <a:ext uri="{FF2B5EF4-FFF2-40B4-BE49-F238E27FC236}">
                <a16:creationId xmlns:a16="http://schemas.microsoft.com/office/drawing/2014/main" id="{00000000-0008-0000-0200-00007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a:extLst>
              <a:ext uri="{FF2B5EF4-FFF2-40B4-BE49-F238E27FC236}">
                <a16:creationId xmlns:a16="http://schemas.microsoft.com/office/drawing/2014/main" id="{00000000-0008-0000-0200-00007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a:extLst>
              <a:ext uri="{FF2B5EF4-FFF2-40B4-BE49-F238E27FC236}">
                <a16:creationId xmlns:a16="http://schemas.microsoft.com/office/drawing/2014/main" id="{00000000-0008-0000-0200-00007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a:extLst>
            <a:ext uri="{FF2B5EF4-FFF2-40B4-BE49-F238E27FC236}">
              <a16:creationId xmlns:a16="http://schemas.microsoft.com/office/drawing/2014/main" id="{00000000-0008-0000-0200-00007C000000}"/>
            </a:ext>
          </a:extLst>
        </xdr:cNvPr>
        <xdr:cNvGrpSpPr/>
      </xdr:nvGrpSpPr>
      <xdr:grpSpPr>
        <a:xfrm>
          <a:off x="13587131" y="5258785"/>
          <a:ext cx="1287706" cy="183175"/>
          <a:chOff x="14382750" y="5129893"/>
          <a:chExt cx="1385357" cy="180000"/>
        </a:xfrm>
      </xdr:grpSpPr>
      <xdr:grpSp>
        <xdr:nvGrpSpPr>
          <xdr:cNvPr id="125" name="グループ化 124">
            <a:extLst>
              <a:ext uri="{FF2B5EF4-FFF2-40B4-BE49-F238E27FC236}">
                <a16:creationId xmlns:a16="http://schemas.microsoft.com/office/drawing/2014/main" id="{00000000-0008-0000-0200-00007D000000}"/>
              </a:ext>
            </a:extLst>
          </xdr:cNvPr>
          <xdr:cNvGrpSpPr/>
        </xdr:nvGrpSpPr>
        <xdr:grpSpPr>
          <a:xfrm>
            <a:off x="14382750" y="5129893"/>
            <a:ext cx="324000" cy="180000"/>
            <a:chOff x="12899571" y="3728357"/>
            <a:chExt cx="507280" cy="216000"/>
          </a:xfrm>
        </xdr:grpSpPr>
        <xdr:sp macro="" textlink="">
          <xdr:nvSpPr>
            <xdr:cNvPr id="128" name="山形 127">
              <a:extLst>
                <a:ext uri="{FF2B5EF4-FFF2-40B4-BE49-F238E27FC236}">
                  <a16:creationId xmlns:a16="http://schemas.microsoft.com/office/drawing/2014/main" id="{00000000-0008-0000-0200-000080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a:extLst>
                <a:ext uri="{FF2B5EF4-FFF2-40B4-BE49-F238E27FC236}">
                  <a16:creationId xmlns:a16="http://schemas.microsoft.com/office/drawing/2014/main" id="{00000000-0008-0000-0200-000081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a:extLst>
                <a:ext uri="{FF2B5EF4-FFF2-40B4-BE49-F238E27FC236}">
                  <a16:creationId xmlns:a16="http://schemas.microsoft.com/office/drawing/2014/main" id="{00000000-0008-0000-0200-000082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a:extLst>
              <a:ext uri="{FF2B5EF4-FFF2-40B4-BE49-F238E27FC236}">
                <a16:creationId xmlns:a16="http://schemas.microsoft.com/office/drawing/2014/main" id="{00000000-0008-0000-0200-00007E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a:extLst>
              <a:ext uri="{FF2B5EF4-FFF2-40B4-BE49-F238E27FC236}">
                <a16:creationId xmlns:a16="http://schemas.microsoft.com/office/drawing/2014/main" id="{00000000-0008-0000-0200-00007F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95249</xdr:rowOff>
    </xdr:from>
    <xdr:to>
      <xdr:col>18</xdr:col>
      <xdr:colOff>419249</xdr:colOff>
      <xdr:row>20</xdr:row>
      <xdr:rowOff>275249</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13587131" y="7009278"/>
          <a:ext cx="1287706" cy="183175"/>
          <a:chOff x="14382750" y="5129893"/>
          <a:chExt cx="1385357" cy="180000"/>
        </a:xfrm>
      </xdr:grpSpPr>
      <xdr:grpSp>
        <xdr:nvGrpSpPr>
          <xdr:cNvPr id="132" name="グループ化 131">
            <a:extLst>
              <a:ext uri="{FF2B5EF4-FFF2-40B4-BE49-F238E27FC236}">
                <a16:creationId xmlns:a16="http://schemas.microsoft.com/office/drawing/2014/main" id="{00000000-0008-0000-0200-000084000000}"/>
              </a:ext>
            </a:extLst>
          </xdr:cNvPr>
          <xdr:cNvGrpSpPr/>
        </xdr:nvGrpSpPr>
        <xdr:grpSpPr>
          <a:xfrm>
            <a:off x="14382750" y="5129893"/>
            <a:ext cx="324000" cy="180000"/>
            <a:chOff x="12899571" y="3728357"/>
            <a:chExt cx="507280" cy="216000"/>
          </a:xfrm>
        </xdr:grpSpPr>
        <xdr:sp macro="" textlink="">
          <xdr:nvSpPr>
            <xdr:cNvPr id="135" name="山形 134">
              <a:extLst>
                <a:ext uri="{FF2B5EF4-FFF2-40B4-BE49-F238E27FC236}">
                  <a16:creationId xmlns:a16="http://schemas.microsoft.com/office/drawing/2014/main" id="{00000000-0008-0000-0200-00008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200-00008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200-00008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a:extLst>
              <a:ext uri="{FF2B5EF4-FFF2-40B4-BE49-F238E27FC236}">
                <a16:creationId xmlns:a16="http://schemas.microsoft.com/office/drawing/2014/main" id="{00000000-0008-0000-0200-000085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a:extLst>
              <a:ext uri="{FF2B5EF4-FFF2-40B4-BE49-F238E27FC236}">
                <a16:creationId xmlns:a16="http://schemas.microsoft.com/office/drawing/2014/main" id="{00000000-0008-0000-0200-000086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49</xdr:row>
      <xdr:rowOff>95249</xdr:rowOff>
    </xdr:from>
    <xdr:to>
      <xdr:col>18</xdr:col>
      <xdr:colOff>419249</xdr:colOff>
      <xdr:row>49</xdr:row>
      <xdr:rowOff>275249</xdr:rowOff>
    </xdr:to>
    <xdr:grpSp>
      <xdr:nvGrpSpPr>
        <xdr:cNvPr id="138" name="グループ化 137">
          <a:extLst>
            <a:ext uri="{FF2B5EF4-FFF2-40B4-BE49-F238E27FC236}">
              <a16:creationId xmlns:a16="http://schemas.microsoft.com/office/drawing/2014/main" id="{00000000-0008-0000-0200-00008A000000}"/>
            </a:ext>
          </a:extLst>
        </xdr:cNvPr>
        <xdr:cNvGrpSpPr/>
      </xdr:nvGrpSpPr>
      <xdr:grpSpPr>
        <a:xfrm>
          <a:off x="13587131" y="18293602"/>
          <a:ext cx="1287706" cy="183175"/>
          <a:chOff x="14382750" y="5129893"/>
          <a:chExt cx="1385357" cy="180000"/>
        </a:xfrm>
      </xdr:grpSpPr>
      <xdr:grpSp>
        <xdr:nvGrpSpPr>
          <xdr:cNvPr id="139" name="グループ化 138">
            <a:extLst>
              <a:ext uri="{FF2B5EF4-FFF2-40B4-BE49-F238E27FC236}">
                <a16:creationId xmlns:a16="http://schemas.microsoft.com/office/drawing/2014/main" id="{00000000-0008-0000-0200-00008B000000}"/>
              </a:ext>
            </a:extLst>
          </xdr:cNvPr>
          <xdr:cNvGrpSpPr/>
        </xdr:nvGrpSpPr>
        <xdr:grpSpPr>
          <a:xfrm>
            <a:off x="14382750" y="5129893"/>
            <a:ext cx="324000" cy="180000"/>
            <a:chOff x="12899571" y="3728357"/>
            <a:chExt cx="507280" cy="216000"/>
          </a:xfrm>
        </xdr:grpSpPr>
        <xdr:sp macro="" textlink="">
          <xdr:nvSpPr>
            <xdr:cNvPr id="142" name="山形 141">
              <a:extLst>
                <a:ext uri="{FF2B5EF4-FFF2-40B4-BE49-F238E27FC236}">
                  <a16:creationId xmlns:a16="http://schemas.microsoft.com/office/drawing/2014/main" id="{00000000-0008-0000-0200-00008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200-00008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200-00009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a:extLst>
              <a:ext uri="{FF2B5EF4-FFF2-40B4-BE49-F238E27FC236}">
                <a16:creationId xmlns:a16="http://schemas.microsoft.com/office/drawing/2014/main" id="{00000000-0008-0000-0200-00008C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a:extLst>
              <a:ext uri="{FF2B5EF4-FFF2-40B4-BE49-F238E27FC236}">
                <a16:creationId xmlns:a16="http://schemas.microsoft.com/office/drawing/2014/main" id="{00000000-0008-0000-0200-00008D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a:extLst>
            <a:ext uri="{FF2B5EF4-FFF2-40B4-BE49-F238E27FC236}">
              <a16:creationId xmlns:a16="http://schemas.microsoft.com/office/drawing/2014/main" id="{00000000-0008-0000-0200-000091000000}"/>
            </a:ext>
          </a:extLst>
        </xdr:cNvPr>
        <xdr:cNvSpPr/>
      </xdr:nvSpPr>
      <xdr:spPr>
        <a:xfrm>
          <a:off x="143732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a:extLst>
            <a:ext uri="{FF2B5EF4-FFF2-40B4-BE49-F238E27FC236}">
              <a16:creationId xmlns:a16="http://schemas.microsoft.com/office/drawing/2014/main" id="{00000000-0008-0000-0200-000092000000}"/>
            </a:ext>
          </a:extLst>
        </xdr:cNvPr>
        <xdr:cNvSpPr/>
      </xdr:nvSpPr>
      <xdr:spPr>
        <a:xfrm>
          <a:off x="148685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22</xdr:row>
      <xdr:rowOff>94821</xdr:rowOff>
    </xdr:from>
    <xdr:to>
      <xdr:col>18</xdr:col>
      <xdr:colOff>419249</xdr:colOff>
      <xdr:row>22</xdr:row>
      <xdr:rowOff>274821</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14550837" y="7748439"/>
          <a:ext cx="324000" cy="183175"/>
          <a:chOff x="12899571" y="3728357"/>
          <a:chExt cx="507280" cy="216000"/>
        </a:xfrm>
      </xdr:grpSpPr>
      <xdr:sp macro="" textlink="">
        <xdr:nvSpPr>
          <xdr:cNvPr id="148" name="山形 147">
            <a:extLst>
              <a:ext uri="{FF2B5EF4-FFF2-40B4-BE49-F238E27FC236}">
                <a16:creationId xmlns:a16="http://schemas.microsoft.com/office/drawing/2014/main" id="{00000000-0008-0000-0200-00009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a:extLst>
              <a:ext uri="{FF2B5EF4-FFF2-40B4-BE49-F238E27FC236}">
                <a16:creationId xmlns:a16="http://schemas.microsoft.com/office/drawing/2014/main" id="{00000000-0008-0000-0200-00009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a:extLst>
              <a:ext uri="{FF2B5EF4-FFF2-40B4-BE49-F238E27FC236}">
                <a16:creationId xmlns:a16="http://schemas.microsoft.com/office/drawing/2014/main" id="{00000000-0008-0000-0200-00009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22</xdr:row>
      <xdr:rowOff>94821</xdr:rowOff>
    </xdr:from>
    <xdr:to>
      <xdr:col>16</xdr:col>
      <xdr:colOff>419249</xdr:colOff>
      <xdr:row>22</xdr:row>
      <xdr:rowOff>274821</xdr:rowOff>
    </xdr:to>
    <xdr:sp macro="" textlink="">
      <xdr:nvSpPr>
        <xdr:cNvPr id="151" name="ホームベース 150">
          <a:extLst>
            <a:ext uri="{FF2B5EF4-FFF2-40B4-BE49-F238E27FC236}">
              <a16:creationId xmlns:a16="http://schemas.microsoft.com/office/drawing/2014/main" id="{00000000-0008-0000-0200-000097000000}"/>
            </a:ext>
          </a:extLst>
        </xdr:cNvPr>
        <xdr:cNvSpPr/>
      </xdr:nvSpPr>
      <xdr:spPr>
        <a:xfrm>
          <a:off x="13877924" y="7752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sp macro="" textlink="">
      <xdr:nvSpPr>
        <xdr:cNvPr id="152" name="ホームベース 151">
          <a:extLst>
            <a:ext uri="{FF2B5EF4-FFF2-40B4-BE49-F238E27FC236}">
              <a16:creationId xmlns:a16="http://schemas.microsoft.com/office/drawing/2014/main" id="{00000000-0008-0000-0200-000098000000}"/>
            </a:ext>
          </a:extLst>
        </xdr:cNvPr>
        <xdr:cNvSpPr/>
      </xdr:nvSpPr>
      <xdr:spPr>
        <a:xfrm>
          <a:off x="13877924" y="151252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24</xdr:row>
      <xdr:rowOff>81214</xdr:rowOff>
    </xdr:from>
    <xdr:to>
      <xdr:col>17</xdr:col>
      <xdr:colOff>460071</xdr:colOff>
      <xdr:row>24</xdr:row>
      <xdr:rowOff>261214</xdr:rowOff>
    </xdr:to>
    <xdr:sp macro="" textlink="">
      <xdr:nvSpPr>
        <xdr:cNvPr id="153" name="ホームベース 152">
          <a:extLst>
            <a:ext uri="{FF2B5EF4-FFF2-40B4-BE49-F238E27FC236}">
              <a16:creationId xmlns:a16="http://schemas.microsoft.com/office/drawing/2014/main" id="{00000000-0008-0000-0200-000099000000}"/>
            </a:ext>
          </a:extLst>
        </xdr:cNvPr>
        <xdr:cNvSpPr/>
      </xdr:nvSpPr>
      <xdr:spPr>
        <a:xfrm>
          <a:off x="14414046" y="84822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95249</xdr:rowOff>
    </xdr:from>
    <xdr:to>
      <xdr:col>18</xdr:col>
      <xdr:colOff>419249</xdr:colOff>
      <xdr:row>30</xdr:row>
      <xdr:rowOff>275249</xdr:rowOff>
    </xdr:to>
    <xdr:grpSp>
      <xdr:nvGrpSpPr>
        <xdr:cNvPr id="154" name="グループ化 153">
          <a:extLst>
            <a:ext uri="{FF2B5EF4-FFF2-40B4-BE49-F238E27FC236}">
              <a16:creationId xmlns:a16="http://schemas.microsoft.com/office/drawing/2014/main" id="{00000000-0008-0000-0200-00009A000000}"/>
            </a:ext>
          </a:extLst>
        </xdr:cNvPr>
        <xdr:cNvGrpSpPr/>
      </xdr:nvGrpSpPr>
      <xdr:grpSpPr>
        <a:xfrm>
          <a:off x="13587131" y="10819278"/>
          <a:ext cx="1287706" cy="183175"/>
          <a:chOff x="14382750" y="10599964"/>
          <a:chExt cx="1385357" cy="180000"/>
        </a:xfrm>
      </xdr:grpSpPr>
      <xdr:grpSp>
        <xdr:nvGrpSpPr>
          <xdr:cNvPr id="155" name="グループ化 154">
            <a:extLst>
              <a:ext uri="{FF2B5EF4-FFF2-40B4-BE49-F238E27FC236}">
                <a16:creationId xmlns:a16="http://schemas.microsoft.com/office/drawing/2014/main" id="{00000000-0008-0000-0200-00009B000000}"/>
              </a:ext>
            </a:extLst>
          </xdr:cNvPr>
          <xdr:cNvGrpSpPr/>
        </xdr:nvGrpSpPr>
        <xdr:grpSpPr>
          <a:xfrm>
            <a:off x="14382750" y="10599964"/>
            <a:ext cx="324000" cy="180000"/>
            <a:chOff x="12899571" y="3728357"/>
            <a:chExt cx="507280" cy="216000"/>
          </a:xfrm>
        </xdr:grpSpPr>
        <xdr:sp macro="" textlink="">
          <xdr:nvSpPr>
            <xdr:cNvPr id="161" name="山形 160">
              <a:extLst>
                <a:ext uri="{FF2B5EF4-FFF2-40B4-BE49-F238E27FC236}">
                  <a16:creationId xmlns:a16="http://schemas.microsoft.com/office/drawing/2014/main" id="{00000000-0008-0000-0200-0000A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a:extLst>
                <a:ext uri="{FF2B5EF4-FFF2-40B4-BE49-F238E27FC236}">
                  <a16:creationId xmlns:a16="http://schemas.microsoft.com/office/drawing/2014/main" id="{00000000-0008-0000-0200-0000A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200-0000A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15444107" y="10599964"/>
            <a:ext cx="324000" cy="180000"/>
            <a:chOff x="12899571" y="3728357"/>
            <a:chExt cx="507280" cy="216000"/>
          </a:xfrm>
        </xdr:grpSpPr>
        <xdr:sp macro="" textlink="">
          <xdr:nvSpPr>
            <xdr:cNvPr id="158" name="山形 157">
              <a:extLst>
                <a:ext uri="{FF2B5EF4-FFF2-40B4-BE49-F238E27FC236}">
                  <a16:creationId xmlns:a16="http://schemas.microsoft.com/office/drawing/2014/main" id="{00000000-0008-0000-0200-00009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a:extLst>
                <a:ext uri="{FF2B5EF4-FFF2-40B4-BE49-F238E27FC236}">
                  <a16:creationId xmlns:a16="http://schemas.microsoft.com/office/drawing/2014/main" id="{00000000-0008-0000-0200-00009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a:extLst>
                <a:ext uri="{FF2B5EF4-FFF2-40B4-BE49-F238E27FC236}">
                  <a16:creationId xmlns:a16="http://schemas.microsoft.com/office/drawing/2014/main" id="{00000000-0008-0000-0200-0000A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a:extLst>
              <a:ext uri="{FF2B5EF4-FFF2-40B4-BE49-F238E27FC236}">
                <a16:creationId xmlns:a16="http://schemas.microsoft.com/office/drawing/2014/main" id="{00000000-0008-0000-0200-00009D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45</xdr:row>
      <xdr:rowOff>163284</xdr:rowOff>
    </xdr:from>
    <xdr:to>
      <xdr:col>18</xdr:col>
      <xdr:colOff>419249</xdr:colOff>
      <xdr:row>45</xdr:row>
      <xdr:rowOff>343284</xdr:rowOff>
    </xdr:to>
    <xdr:grpSp>
      <xdr:nvGrpSpPr>
        <xdr:cNvPr id="164" name="グループ化 163">
          <a:extLst>
            <a:ext uri="{FF2B5EF4-FFF2-40B4-BE49-F238E27FC236}">
              <a16:creationId xmlns:a16="http://schemas.microsoft.com/office/drawing/2014/main" id="{00000000-0008-0000-0200-0000A4000000}"/>
            </a:ext>
          </a:extLst>
        </xdr:cNvPr>
        <xdr:cNvGrpSpPr/>
      </xdr:nvGrpSpPr>
      <xdr:grpSpPr>
        <a:xfrm>
          <a:off x="13587131" y="16767227"/>
          <a:ext cx="1287706" cy="183175"/>
          <a:chOff x="14382750" y="10599964"/>
          <a:chExt cx="1385357" cy="180000"/>
        </a:xfrm>
      </xdr:grpSpPr>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14382750" y="10599964"/>
            <a:ext cx="324000" cy="180000"/>
            <a:chOff x="12899571" y="3728357"/>
            <a:chExt cx="507280" cy="216000"/>
          </a:xfrm>
        </xdr:grpSpPr>
        <xdr:sp macro="" textlink="">
          <xdr:nvSpPr>
            <xdr:cNvPr id="171" name="山形 170">
              <a:extLst>
                <a:ext uri="{FF2B5EF4-FFF2-40B4-BE49-F238E27FC236}">
                  <a16:creationId xmlns:a16="http://schemas.microsoft.com/office/drawing/2014/main" id="{00000000-0008-0000-0200-0000A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a:extLst>
                <a:ext uri="{FF2B5EF4-FFF2-40B4-BE49-F238E27FC236}">
                  <a16:creationId xmlns:a16="http://schemas.microsoft.com/office/drawing/2014/main" id="{00000000-0008-0000-0200-0000A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200-0000A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a:extLst>
              <a:ext uri="{FF2B5EF4-FFF2-40B4-BE49-F238E27FC236}">
                <a16:creationId xmlns:a16="http://schemas.microsoft.com/office/drawing/2014/main" id="{00000000-0008-0000-0200-0000A6000000}"/>
              </a:ext>
            </a:extLst>
          </xdr:cNvPr>
          <xdr:cNvGrpSpPr/>
        </xdr:nvGrpSpPr>
        <xdr:grpSpPr>
          <a:xfrm>
            <a:off x="15444107" y="10599964"/>
            <a:ext cx="324000" cy="180000"/>
            <a:chOff x="12899571" y="3728357"/>
            <a:chExt cx="507280" cy="216000"/>
          </a:xfrm>
        </xdr:grpSpPr>
        <xdr:sp macro="" textlink="">
          <xdr:nvSpPr>
            <xdr:cNvPr id="168" name="山形 167">
              <a:extLst>
                <a:ext uri="{FF2B5EF4-FFF2-40B4-BE49-F238E27FC236}">
                  <a16:creationId xmlns:a16="http://schemas.microsoft.com/office/drawing/2014/main" id="{00000000-0008-0000-0200-0000A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a:extLst>
                <a:ext uri="{FF2B5EF4-FFF2-40B4-BE49-F238E27FC236}">
                  <a16:creationId xmlns:a16="http://schemas.microsoft.com/office/drawing/2014/main" id="{00000000-0008-0000-0200-0000A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a:extLst>
                <a:ext uri="{FF2B5EF4-FFF2-40B4-BE49-F238E27FC236}">
                  <a16:creationId xmlns:a16="http://schemas.microsoft.com/office/drawing/2014/main" id="{00000000-0008-0000-0200-0000A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a:extLst>
              <a:ext uri="{FF2B5EF4-FFF2-40B4-BE49-F238E27FC236}">
                <a16:creationId xmlns:a16="http://schemas.microsoft.com/office/drawing/2014/main" id="{00000000-0008-0000-0200-0000A7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31</xdr:row>
      <xdr:rowOff>94821</xdr:rowOff>
    </xdr:from>
    <xdr:to>
      <xdr:col>16</xdr:col>
      <xdr:colOff>419249</xdr:colOff>
      <xdr:row>31</xdr:row>
      <xdr:rowOff>274821</xdr:rowOff>
    </xdr:to>
    <xdr:grpSp>
      <xdr:nvGrpSpPr>
        <xdr:cNvPr id="174" name="グループ化 173">
          <a:extLst>
            <a:ext uri="{FF2B5EF4-FFF2-40B4-BE49-F238E27FC236}">
              <a16:creationId xmlns:a16="http://schemas.microsoft.com/office/drawing/2014/main" id="{00000000-0008-0000-0200-0000AE000000}"/>
            </a:ext>
          </a:extLst>
        </xdr:cNvPr>
        <xdr:cNvGrpSpPr/>
      </xdr:nvGrpSpPr>
      <xdr:grpSpPr>
        <a:xfrm>
          <a:off x="13587131" y="11188645"/>
          <a:ext cx="324000" cy="183175"/>
          <a:chOff x="12899571" y="3728357"/>
          <a:chExt cx="507280" cy="216000"/>
        </a:xfrm>
      </xdr:grpSpPr>
      <xdr:sp macro="" textlink="">
        <xdr:nvSpPr>
          <xdr:cNvPr id="175" name="山形 174">
            <a:extLst>
              <a:ext uri="{FF2B5EF4-FFF2-40B4-BE49-F238E27FC236}">
                <a16:creationId xmlns:a16="http://schemas.microsoft.com/office/drawing/2014/main" id="{00000000-0008-0000-0200-0000A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200-0000B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200-0000B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31</xdr:row>
      <xdr:rowOff>94821</xdr:rowOff>
    </xdr:from>
    <xdr:to>
      <xdr:col>17</xdr:col>
      <xdr:colOff>419249</xdr:colOff>
      <xdr:row>31</xdr:row>
      <xdr:rowOff>274821</xdr:rowOff>
    </xdr:to>
    <xdr:sp macro="" textlink="">
      <xdr:nvSpPr>
        <xdr:cNvPr id="178" name="ホームベース 177">
          <a:extLst>
            <a:ext uri="{FF2B5EF4-FFF2-40B4-BE49-F238E27FC236}">
              <a16:creationId xmlns:a16="http://schemas.microsoft.com/office/drawing/2014/main" id="{00000000-0008-0000-0200-0000B2000000}"/>
            </a:ext>
          </a:extLst>
        </xdr:cNvPr>
        <xdr:cNvSpPr/>
      </xdr:nvSpPr>
      <xdr:spPr>
        <a:xfrm>
          <a:off x="14373224" y="112009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94821</xdr:rowOff>
    </xdr:from>
    <xdr:to>
      <xdr:col>16</xdr:col>
      <xdr:colOff>419249</xdr:colOff>
      <xdr:row>39</xdr:row>
      <xdr:rowOff>274821</xdr:rowOff>
    </xdr:to>
    <xdr:grpSp>
      <xdr:nvGrpSpPr>
        <xdr:cNvPr id="179" name="グループ化 178">
          <a:extLst>
            <a:ext uri="{FF2B5EF4-FFF2-40B4-BE49-F238E27FC236}">
              <a16:creationId xmlns:a16="http://schemas.microsoft.com/office/drawing/2014/main" id="{00000000-0008-0000-0200-0000B3000000}"/>
            </a:ext>
          </a:extLst>
        </xdr:cNvPr>
        <xdr:cNvGrpSpPr/>
      </xdr:nvGrpSpPr>
      <xdr:grpSpPr>
        <a:xfrm>
          <a:off x="13587131" y="14371115"/>
          <a:ext cx="324000" cy="183175"/>
          <a:chOff x="12899571" y="3728357"/>
          <a:chExt cx="507280" cy="216000"/>
        </a:xfrm>
      </xdr:grpSpPr>
      <xdr:sp macro="" textlink="">
        <xdr:nvSpPr>
          <xdr:cNvPr id="180" name="山形 179">
            <a:extLst>
              <a:ext uri="{FF2B5EF4-FFF2-40B4-BE49-F238E27FC236}">
                <a16:creationId xmlns:a16="http://schemas.microsoft.com/office/drawing/2014/main" id="{00000000-0008-0000-0200-0000B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1" name="山形 180">
            <a:extLst>
              <a:ext uri="{FF2B5EF4-FFF2-40B4-BE49-F238E27FC236}">
                <a16:creationId xmlns:a16="http://schemas.microsoft.com/office/drawing/2014/main" id="{00000000-0008-0000-0200-0000B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2" name="山形 181">
            <a:extLst>
              <a:ext uri="{FF2B5EF4-FFF2-40B4-BE49-F238E27FC236}">
                <a16:creationId xmlns:a16="http://schemas.microsoft.com/office/drawing/2014/main" id="{00000000-0008-0000-0200-0000B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39</xdr:row>
      <xdr:rowOff>94821</xdr:rowOff>
    </xdr:from>
    <xdr:to>
      <xdr:col>17</xdr:col>
      <xdr:colOff>419249</xdr:colOff>
      <xdr:row>39</xdr:row>
      <xdr:rowOff>274821</xdr:rowOff>
    </xdr:to>
    <xdr:sp macro="" textlink="">
      <xdr:nvSpPr>
        <xdr:cNvPr id="183" name="ホームベース 182">
          <a:extLst>
            <a:ext uri="{FF2B5EF4-FFF2-40B4-BE49-F238E27FC236}">
              <a16:creationId xmlns:a16="http://schemas.microsoft.com/office/drawing/2014/main" id="{00000000-0008-0000-0200-0000B7000000}"/>
            </a:ext>
          </a:extLst>
        </xdr:cNvPr>
        <xdr:cNvSpPr/>
      </xdr:nvSpPr>
      <xdr:spPr>
        <a:xfrm>
          <a:off x="14373224" y="14382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94821</xdr:rowOff>
    </xdr:from>
    <xdr:to>
      <xdr:col>16</xdr:col>
      <xdr:colOff>419249</xdr:colOff>
      <xdr:row>33</xdr:row>
      <xdr:rowOff>274821</xdr:rowOff>
    </xdr:to>
    <xdr:sp macro="" textlink="">
      <xdr:nvSpPr>
        <xdr:cNvPr id="184" name="ホームベース 183">
          <a:extLst>
            <a:ext uri="{FF2B5EF4-FFF2-40B4-BE49-F238E27FC236}">
              <a16:creationId xmlns:a16="http://schemas.microsoft.com/office/drawing/2014/main" id="{00000000-0008-0000-0200-0000B8000000}"/>
            </a:ext>
          </a:extLst>
        </xdr:cNvPr>
        <xdr:cNvSpPr/>
      </xdr:nvSpPr>
      <xdr:spPr>
        <a:xfrm>
          <a:off x="13877924" y="11943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94821</xdr:rowOff>
    </xdr:from>
    <xdr:to>
      <xdr:col>16</xdr:col>
      <xdr:colOff>419249</xdr:colOff>
      <xdr:row>38</xdr:row>
      <xdr:rowOff>274821</xdr:rowOff>
    </xdr:to>
    <xdr:grpSp>
      <xdr:nvGrpSpPr>
        <xdr:cNvPr id="185" name="グループ化 184">
          <a:extLst>
            <a:ext uri="{FF2B5EF4-FFF2-40B4-BE49-F238E27FC236}">
              <a16:creationId xmlns:a16="http://schemas.microsoft.com/office/drawing/2014/main" id="{00000000-0008-0000-0200-0000B9000000}"/>
            </a:ext>
          </a:extLst>
        </xdr:cNvPr>
        <xdr:cNvGrpSpPr/>
      </xdr:nvGrpSpPr>
      <xdr:grpSpPr>
        <a:xfrm>
          <a:off x="13587131" y="14001321"/>
          <a:ext cx="324000" cy="183175"/>
          <a:chOff x="12899571" y="3728357"/>
          <a:chExt cx="507280" cy="216000"/>
        </a:xfrm>
      </xdr:grpSpPr>
      <xdr:sp macro="" textlink="">
        <xdr:nvSpPr>
          <xdr:cNvPr id="186" name="山形 185">
            <a:extLst>
              <a:ext uri="{FF2B5EF4-FFF2-40B4-BE49-F238E27FC236}">
                <a16:creationId xmlns:a16="http://schemas.microsoft.com/office/drawing/2014/main" id="{00000000-0008-0000-0200-0000B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200-0000B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a:extLst>
              <a:ext uri="{FF2B5EF4-FFF2-40B4-BE49-F238E27FC236}">
                <a16:creationId xmlns:a16="http://schemas.microsoft.com/office/drawing/2014/main" id="{00000000-0008-0000-0200-0000B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38</xdr:row>
      <xdr:rowOff>94821</xdr:rowOff>
    </xdr:from>
    <xdr:to>
      <xdr:col>18</xdr:col>
      <xdr:colOff>419249</xdr:colOff>
      <xdr:row>38</xdr:row>
      <xdr:rowOff>274821</xdr:rowOff>
    </xdr:to>
    <xdr:sp macro="" textlink="">
      <xdr:nvSpPr>
        <xdr:cNvPr id="189" name="ホームベース 188">
          <a:extLst>
            <a:ext uri="{FF2B5EF4-FFF2-40B4-BE49-F238E27FC236}">
              <a16:creationId xmlns:a16="http://schemas.microsoft.com/office/drawing/2014/main" id="{00000000-0008-0000-0200-0000BD000000}"/>
            </a:ext>
          </a:extLst>
        </xdr:cNvPr>
        <xdr:cNvSpPr/>
      </xdr:nvSpPr>
      <xdr:spPr>
        <a:xfrm>
          <a:off x="14868524" y="140108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0" name="グループ化 189">
          <a:extLst>
            <a:ext uri="{FF2B5EF4-FFF2-40B4-BE49-F238E27FC236}">
              <a16:creationId xmlns:a16="http://schemas.microsoft.com/office/drawing/2014/main" id="{00000000-0008-0000-0200-0000BE000000}"/>
            </a:ext>
          </a:extLst>
        </xdr:cNvPr>
        <xdr:cNvGrpSpPr/>
      </xdr:nvGrpSpPr>
      <xdr:grpSpPr>
        <a:xfrm>
          <a:off x="13587131" y="17553586"/>
          <a:ext cx="324000" cy="183175"/>
          <a:chOff x="12899571" y="3728357"/>
          <a:chExt cx="507280" cy="216000"/>
        </a:xfrm>
      </xdr:grpSpPr>
      <xdr:sp macro="" textlink="">
        <xdr:nvSpPr>
          <xdr:cNvPr id="191" name="山形 190">
            <a:extLst>
              <a:ext uri="{FF2B5EF4-FFF2-40B4-BE49-F238E27FC236}">
                <a16:creationId xmlns:a16="http://schemas.microsoft.com/office/drawing/2014/main" id="{00000000-0008-0000-0200-0000B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a:extLst>
              <a:ext uri="{FF2B5EF4-FFF2-40B4-BE49-F238E27FC236}">
                <a16:creationId xmlns:a16="http://schemas.microsoft.com/office/drawing/2014/main" id="{00000000-0008-0000-0200-0000C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200-0000C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4" name="ホームベース 193">
          <a:extLst>
            <a:ext uri="{FF2B5EF4-FFF2-40B4-BE49-F238E27FC236}">
              <a16:creationId xmlns:a16="http://schemas.microsoft.com/office/drawing/2014/main" id="{00000000-0008-0000-0200-0000C2000000}"/>
            </a:ext>
          </a:extLst>
        </xdr:cNvPr>
        <xdr:cNvSpPr/>
      </xdr:nvSpPr>
      <xdr:spPr>
        <a:xfrm>
          <a:off x="14868524" y="175636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46</xdr:row>
      <xdr:rowOff>94821</xdr:rowOff>
    </xdr:from>
    <xdr:to>
      <xdr:col>16</xdr:col>
      <xdr:colOff>419249</xdr:colOff>
      <xdr:row>46</xdr:row>
      <xdr:rowOff>274821</xdr:rowOff>
    </xdr:to>
    <xdr:grpSp>
      <xdr:nvGrpSpPr>
        <xdr:cNvPr id="195" name="グループ化 194">
          <a:extLst>
            <a:ext uri="{FF2B5EF4-FFF2-40B4-BE49-F238E27FC236}">
              <a16:creationId xmlns:a16="http://schemas.microsoft.com/office/drawing/2014/main" id="{00000000-0008-0000-0200-0000C3000000}"/>
            </a:ext>
          </a:extLst>
        </xdr:cNvPr>
        <xdr:cNvGrpSpPr/>
      </xdr:nvGrpSpPr>
      <xdr:grpSpPr>
        <a:xfrm>
          <a:off x="13587131" y="17183792"/>
          <a:ext cx="324000" cy="183175"/>
          <a:chOff x="12899571" y="3728357"/>
          <a:chExt cx="507280" cy="216000"/>
        </a:xfrm>
      </xdr:grpSpPr>
      <xdr:sp macro="" textlink="">
        <xdr:nvSpPr>
          <xdr:cNvPr id="196" name="山形 195">
            <a:extLst>
              <a:ext uri="{FF2B5EF4-FFF2-40B4-BE49-F238E27FC236}">
                <a16:creationId xmlns:a16="http://schemas.microsoft.com/office/drawing/2014/main" id="{00000000-0008-0000-0200-0000C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200-0000C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a:extLst>
              <a:ext uri="{FF2B5EF4-FFF2-40B4-BE49-F238E27FC236}">
                <a16:creationId xmlns:a16="http://schemas.microsoft.com/office/drawing/2014/main" id="{00000000-0008-0000-0200-0000C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46</xdr:row>
      <xdr:rowOff>94821</xdr:rowOff>
    </xdr:from>
    <xdr:to>
      <xdr:col>18</xdr:col>
      <xdr:colOff>419249</xdr:colOff>
      <xdr:row>46</xdr:row>
      <xdr:rowOff>274821</xdr:rowOff>
    </xdr:to>
    <xdr:sp macro="" textlink="">
      <xdr:nvSpPr>
        <xdr:cNvPr id="199" name="ホームベース 198">
          <a:extLst>
            <a:ext uri="{FF2B5EF4-FFF2-40B4-BE49-F238E27FC236}">
              <a16:creationId xmlns:a16="http://schemas.microsoft.com/office/drawing/2014/main" id="{00000000-0008-0000-0200-0000C7000000}"/>
            </a:ext>
          </a:extLst>
        </xdr:cNvPr>
        <xdr:cNvSpPr/>
      </xdr:nvSpPr>
      <xdr:spPr>
        <a:xfrm>
          <a:off x="14868524" y="171921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a:extLst>
            <a:ext uri="{FF2B5EF4-FFF2-40B4-BE49-F238E27FC236}">
              <a16:creationId xmlns:a16="http://schemas.microsoft.com/office/drawing/2014/main" id="{00000000-0008-0000-0200-0000C8000000}"/>
            </a:ext>
          </a:extLst>
        </xdr:cNvPr>
        <xdr:cNvSpPr/>
      </xdr:nvSpPr>
      <xdr:spPr>
        <a:xfrm>
          <a:off x="14373224" y="194210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a:extLst>
            <a:ext uri="{FF2B5EF4-FFF2-40B4-BE49-F238E27FC236}">
              <a16:creationId xmlns:a16="http://schemas.microsoft.com/office/drawing/2014/main" id="{00000000-0008-0000-0200-0000C9000000}"/>
            </a:ext>
          </a:extLst>
        </xdr:cNvPr>
        <xdr:cNvSpPr/>
      </xdr:nvSpPr>
      <xdr:spPr>
        <a:xfrm>
          <a:off x="14373224" y="197925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29</xdr:row>
      <xdr:rowOff>81214</xdr:rowOff>
    </xdr:from>
    <xdr:to>
      <xdr:col>16</xdr:col>
      <xdr:colOff>419249</xdr:colOff>
      <xdr:row>29</xdr:row>
      <xdr:rowOff>261214</xdr:rowOff>
    </xdr:to>
    <xdr:sp macro="" textlink="">
      <xdr:nvSpPr>
        <xdr:cNvPr id="202" name="ホームベース 201">
          <a:extLst>
            <a:ext uri="{FF2B5EF4-FFF2-40B4-BE49-F238E27FC236}">
              <a16:creationId xmlns:a16="http://schemas.microsoft.com/office/drawing/2014/main" id="{00000000-0008-0000-0200-0000CA000000}"/>
            </a:ext>
          </a:extLst>
        </xdr:cNvPr>
        <xdr:cNvSpPr/>
      </xdr:nvSpPr>
      <xdr:spPr>
        <a:xfrm>
          <a:off x="13877924" y="104444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3" name="ホームベース 202">
          <a:extLst>
            <a:ext uri="{FF2B5EF4-FFF2-40B4-BE49-F238E27FC236}">
              <a16:creationId xmlns:a16="http://schemas.microsoft.com/office/drawing/2014/main" id="{00000000-0008-0000-0200-0000CB000000}"/>
            </a:ext>
          </a:extLst>
        </xdr:cNvPr>
        <xdr:cNvSpPr/>
      </xdr:nvSpPr>
      <xdr:spPr>
        <a:xfrm>
          <a:off x="13877924" y="88673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94821</xdr:rowOff>
    </xdr:from>
    <xdr:to>
      <xdr:col>16</xdr:col>
      <xdr:colOff>419249</xdr:colOff>
      <xdr:row>17</xdr:row>
      <xdr:rowOff>274821</xdr:rowOff>
    </xdr:to>
    <xdr:sp macro="" textlink="">
      <xdr:nvSpPr>
        <xdr:cNvPr id="204" name="ホームベース 203">
          <a:extLst>
            <a:ext uri="{FF2B5EF4-FFF2-40B4-BE49-F238E27FC236}">
              <a16:creationId xmlns:a16="http://schemas.microsoft.com/office/drawing/2014/main" id="{00000000-0008-0000-0200-0000CC000000}"/>
            </a:ext>
          </a:extLst>
        </xdr:cNvPr>
        <xdr:cNvSpPr/>
      </xdr:nvSpPr>
      <xdr:spPr>
        <a:xfrm>
          <a:off x="13877924" y="56764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94821</xdr:rowOff>
    </xdr:from>
    <xdr:to>
      <xdr:col>16</xdr:col>
      <xdr:colOff>419249</xdr:colOff>
      <xdr:row>23</xdr:row>
      <xdr:rowOff>274821</xdr:rowOff>
    </xdr:to>
    <xdr:sp macro="" textlink="">
      <xdr:nvSpPr>
        <xdr:cNvPr id="205" name="ホームベース 204">
          <a:extLst>
            <a:ext uri="{FF2B5EF4-FFF2-40B4-BE49-F238E27FC236}">
              <a16:creationId xmlns:a16="http://schemas.microsoft.com/office/drawing/2014/main" id="{00000000-0008-0000-0200-0000CD000000}"/>
            </a:ext>
          </a:extLst>
        </xdr:cNvPr>
        <xdr:cNvSpPr/>
      </xdr:nvSpPr>
      <xdr:spPr>
        <a:xfrm>
          <a:off x="13877924" y="81243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94821</xdr:rowOff>
    </xdr:from>
    <xdr:to>
      <xdr:col>16</xdr:col>
      <xdr:colOff>419249</xdr:colOff>
      <xdr:row>27</xdr:row>
      <xdr:rowOff>274821</xdr:rowOff>
    </xdr:to>
    <xdr:sp macro="" textlink="">
      <xdr:nvSpPr>
        <xdr:cNvPr id="206" name="ホームベース 205">
          <a:extLst>
            <a:ext uri="{FF2B5EF4-FFF2-40B4-BE49-F238E27FC236}">
              <a16:creationId xmlns:a16="http://schemas.microsoft.com/office/drawing/2014/main" id="{00000000-0008-0000-0200-0000CE000000}"/>
            </a:ext>
          </a:extLst>
        </xdr:cNvPr>
        <xdr:cNvSpPr/>
      </xdr:nvSpPr>
      <xdr:spPr>
        <a:xfrm>
          <a:off x="13877924" y="97150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81214</xdr:rowOff>
    </xdr:from>
    <xdr:to>
      <xdr:col>16</xdr:col>
      <xdr:colOff>419249</xdr:colOff>
      <xdr:row>32</xdr:row>
      <xdr:rowOff>261214</xdr:rowOff>
    </xdr:to>
    <xdr:sp macro="" textlink="">
      <xdr:nvSpPr>
        <xdr:cNvPr id="207" name="ホームベース 206">
          <a:extLst>
            <a:ext uri="{FF2B5EF4-FFF2-40B4-BE49-F238E27FC236}">
              <a16:creationId xmlns:a16="http://schemas.microsoft.com/office/drawing/2014/main" id="{00000000-0008-0000-0200-0000CF000000}"/>
            </a:ext>
          </a:extLst>
        </xdr:cNvPr>
        <xdr:cNvSpPr/>
      </xdr:nvSpPr>
      <xdr:spPr>
        <a:xfrm>
          <a:off x="13877924" y="115588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149249</xdr:rowOff>
    </xdr:from>
    <xdr:to>
      <xdr:col>16</xdr:col>
      <xdr:colOff>419249</xdr:colOff>
      <xdr:row>36</xdr:row>
      <xdr:rowOff>329249</xdr:rowOff>
    </xdr:to>
    <xdr:sp macro="" textlink="">
      <xdr:nvSpPr>
        <xdr:cNvPr id="208" name="ホームベース 207">
          <a:extLst>
            <a:ext uri="{FF2B5EF4-FFF2-40B4-BE49-F238E27FC236}">
              <a16:creationId xmlns:a16="http://schemas.microsoft.com/office/drawing/2014/main" id="{00000000-0008-0000-0200-0000D0000000}"/>
            </a:ext>
          </a:extLst>
        </xdr:cNvPr>
        <xdr:cNvSpPr/>
      </xdr:nvSpPr>
      <xdr:spPr>
        <a:xfrm>
          <a:off x="13877924" y="131127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149249</xdr:rowOff>
    </xdr:from>
    <xdr:to>
      <xdr:col>16</xdr:col>
      <xdr:colOff>419249</xdr:colOff>
      <xdr:row>37</xdr:row>
      <xdr:rowOff>329249</xdr:rowOff>
    </xdr:to>
    <xdr:sp macro="" textlink="">
      <xdr:nvSpPr>
        <xdr:cNvPr id="209" name="ホームベース 208">
          <a:extLst>
            <a:ext uri="{FF2B5EF4-FFF2-40B4-BE49-F238E27FC236}">
              <a16:creationId xmlns:a16="http://schemas.microsoft.com/office/drawing/2014/main" id="{00000000-0008-0000-0200-0000D1000000}"/>
            </a:ext>
          </a:extLst>
        </xdr:cNvPr>
        <xdr:cNvSpPr/>
      </xdr:nvSpPr>
      <xdr:spPr>
        <a:xfrm>
          <a:off x="13877924" y="135890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40</xdr:row>
      <xdr:rowOff>95249</xdr:rowOff>
    </xdr:from>
    <xdr:to>
      <xdr:col>16</xdr:col>
      <xdr:colOff>432856</xdr:colOff>
      <xdr:row>40</xdr:row>
      <xdr:rowOff>275249</xdr:rowOff>
    </xdr:to>
    <xdr:sp macro="" textlink="">
      <xdr:nvSpPr>
        <xdr:cNvPr id="210" name="ホームベース 209">
          <a:extLst>
            <a:ext uri="{FF2B5EF4-FFF2-40B4-BE49-F238E27FC236}">
              <a16:creationId xmlns:a16="http://schemas.microsoft.com/office/drawing/2014/main" id="{00000000-0008-0000-0200-0000D2000000}"/>
            </a:ext>
          </a:extLst>
        </xdr:cNvPr>
        <xdr:cNvSpPr/>
      </xdr:nvSpPr>
      <xdr:spPr>
        <a:xfrm>
          <a:off x="13891531"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40</xdr:row>
      <xdr:rowOff>95249</xdr:rowOff>
    </xdr:from>
    <xdr:to>
      <xdr:col>17</xdr:col>
      <xdr:colOff>419249</xdr:colOff>
      <xdr:row>40</xdr:row>
      <xdr:rowOff>275249</xdr:rowOff>
    </xdr:to>
    <xdr:sp macro="" textlink="">
      <xdr:nvSpPr>
        <xdr:cNvPr id="211" name="ホームベース 210">
          <a:extLst>
            <a:ext uri="{FF2B5EF4-FFF2-40B4-BE49-F238E27FC236}">
              <a16:creationId xmlns:a16="http://schemas.microsoft.com/office/drawing/2014/main" id="{00000000-0008-0000-0200-0000D3000000}"/>
            </a:ext>
          </a:extLst>
        </xdr:cNvPr>
        <xdr:cNvSpPr/>
      </xdr:nvSpPr>
      <xdr:spPr>
        <a:xfrm>
          <a:off x="14373224"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81214</xdr:rowOff>
    </xdr:from>
    <xdr:to>
      <xdr:col>16</xdr:col>
      <xdr:colOff>419249</xdr:colOff>
      <xdr:row>42</xdr:row>
      <xdr:rowOff>261214</xdr:rowOff>
    </xdr:to>
    <xdr:sp macro="" textlink="">
      <xdr:nvSpPr>
        <xdr:cNvPr id="212" name="ホームベース 211">
          <a:extLst>
            <a:ext uri="{FF2B5EF4-FFF2-40B4-BE49-F238E27FC236}">
              <a16:creationId xmlns:a16="http://schemas.microsoft.com/office/drawing/2014/main" id="{00000000-0008-0000-0200-0000D4000000}"/>
            </a:ext>
          </a:extLst>
        </xdr:cNvPr>
        <xdr:cNvSpPr/>
      </xdr:nvSpPr>
      <xdr:spPr>
        <a:xfrm>
          <a:off x="13877924" y="154831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48</xdr:row>
      <xdr:rowOff>108428</xdr:rowOff>
    </xdr:from>
    <xdr:to>
      <xdr:col>18</xdr:col>
      <xdr:colOff>419249</xdr:colOff>
      <xdr:row>48</xdr:row>
      <xdr:rowOff>288428</xdr:rowOff>
    </xdr:to>
    <xdr:grpSp>
      <xdr:nvGrpSpPr>
        <xdr:cNvPr id="213" name="グループ化 212">
          <a:extLst>
            <a:ext uri="{FF2B5EF4-FFF2-40B4-BE49-F238E27FC236}">
              <a16:creationId xmlns:a16="http://schemas.microsoft.com/office/drawing/2014/main" id="{00000000-0008-0000-0200-0000D5000000}"/>
            </a:ext>
          </a:extLst>
        </xdr:cNvPr>
        <xdr:cNvGrpSpPr/>
      </xdr:nvGrpSpPr>
      <xdr:grpSpPr>
        <a:xfrm>
          <a:off x="14550837" y="17933812"/>
          <a:ext cx="324000" cy="183175"/>
          <a:chOff x="12899571" y="3728357"/>
          <a:chExt cx="507280" cy="216000"/>
        </a:xfrm>
      </xdr:grpSpPr>
      <xdr:sp macro="" textlink="">
        <xdr:nvSpPr>
          <xdr:cNvPr id="214" name="山形 213">
            <a:extLst>
              <a:ext uri="{FF2B5EF4-FFF2-40B4-BE49-F238E27FC236}">
                <a16:creationId xmlns:a16="http://schemas.microsoft.com/office/drawing/2014/main" id="{00000000-0008-0000-0200-0000D6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a:extLst>
              <a:ext uri="{FF2B5EF4-FFF2-40B4-BE49-F238E27FC236}">
                <a16:creationId xmlns:a16="http://schemas.microsoft.com/office/drawing/2014/main" id="{00000000-0008-0000-0200-0000D7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200-0000D8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48</xdr:row>
      <xdr:rowOff>108428</xdr:rowOff>
    </xdr:from>
    <xdr:to>
      <xdr:col>16</xdr:col>
      <xdr:colOff>419249</xdr:colOff>
      <xdr:row>48</xdr:row>
      <xdr:rowOff>288428</xdr:rowOff>
    </xdr:to>
    <xdr:sp macro="" textlink="">
      <xdr:nvSpPr>
        <xdr:cNvPr id="217" name="ホームベース 216">
          <a:extLst>
            <a:ext uri="{FF2B5EF4-FFF2-40B4-BE49-F238E27FC236}">
              <a16:creationId xmlns:a16="http://schemas.microsoft.com/office/drawing/2014/main" id="{00000000-0008-0000-0200-0000D9000000}"/>
            </a:ext>
          </a:extLst>
        </xdr:cNvPr>
        <xdr:cNvSpPr/>
      </xdr:nvSpPr>
      <xdr:spPr>
        <a:xfrm>
          <a:off x="13877924" y="1794875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81642</xdr:rowOff>
    </xdr:from>
    <xdr:to>
      <xdr:col>16</xdr:col>
      <xdr:colOff>432856</xdr:colOff>
      <xdr:row>24</xdr:row>
      <xdr:rowOff>261642</xdr:rowOff>
    </xdr:to>
    <xdr:sp macro="" textlink="">
      <xdr:nvSpPr>
        <xdr:cNvPr id="218" name="ホームベース 217">
          <a:extLst>
            <a:ext uri="{FF2B5EF4-FFF2-40B4-BE49-F238E27FC236}">
              <a16:creationId xmlns:a16="http://schemas.microsoft.com/office/drawing/2014/main" id="{00000000-0008-0000-0200-0000DA000000}"/>
            </a:ext>
          </a:extLst>
        </xdr:cNvPr>
        <xdr:cNvSpPr/>
      </xdr:nvSpPr>
      <xdr:spPr>
        <a:xfrm>
          <a:off x="13891531" y="848269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a:extLst>
            <a:ext uri="{FF2B5EF4-FFF2-40B4-BE49-F238E27FC236}">
              <a16:creationId xmlns:a16="http://schemas.microsoft.com/office/drawing/2014/main" id="{00000000-0008-0000-0200-0000DB000000}"/>
            </a:ext>
          </a:extLst>
        </xdr:cNvPr>
        <xdr:cNvSpPr/>
      </xdr:nvSpPr>
      <xdr:spPr>
        <a:xfrm>
          <a:off x="138779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95249</xdr:rowOff>
    </xdr:from>
    <xdr:to>
      <xdr:col>18</xdr:col>
      <xdr:colOff>419249</xdr:colOff>
      <xdr:row>35</xdr:row>
      <xdr:rowOff>275249</xdr:rowOff>
    </xdr:to>
    <xdr:grpSp>
      <xdr:nvGrpSpPr>
        <xdr:cNvPr id="220" name="グループ化 219">
          <a:extLst>
            <a:ext uri="{FF2B5EF4-FFF2-40B4-BE49-F238E27FC236}">
              <a16:creationId xmlns:a16="http://schemas.microsoft.com/office/drawing/2014/main" id="{00000000-0008-0000-0200-0000DC000000}"/>
            </a:ext>
          </a:extLst>
        </xdr:cNvPr>
        <xdr:cNvGrpSpPr/>
      </xdr:nvGrpSpPr>
      <xdr:grpSpPr>
        <a:xfrm>
          <a:off x="13587131" y="12668249"/>
          <a:ext cx="1287706" cy="183175"/>
          <a:chOff x="14382750" y="4395107"/>
          <a:chExt cx="1385357" cy="180000"/>
        </a:xfrm>
      </xdr:grpSpPr>
      <xdr:sp macro="" textlink="">
        <xdr:nvSpPr>
          <xdr:cNvPr id="221" name="ホームベース 220">
            <a:extLst>
              <a:ext uri="{FF2B5EF4-FFF2-40B4-BE49-F238E27FC236}">
                <a16:creationId xmlns:a16="http://schemas.microsoft.com/office/drawing/2014/main" id="{00000000-0008-0000-0200-0000D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a:extLst>
              <a:ext uri="{FF2B5EF4-FFF2-40B4-BE49-F238E27FC236}">
                <a16:creationId xmlns:a16="http://schemas.microsoft.com/office/drawing/2014/main" id="{00000000-0008-0000-0200-0000D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a:extLst>
              <a:ext uri="{FF2B5EF4-FFF2-40B4-BE49-F238E27FC236}">
                <a16:creationId xmlns:a16="http://schemas.microsoft.com/office/drawing/2014/main" id="{00000000-0008-0000-0200-0000D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17</xdr:row>
      <xdr:rowOff>68035</xdr:rowOff>
    </xdr:from>
    <xdr:to>
      <xdr:col>18</xdr:col>
      <xdr:colOff>430149</xdr:colOff>
      <xdr:row>17</xdr:row>
      <xdr:rowOff>299357</xdr:rowOff>
    </xdr:to>
    <xdr:grpSp>
      <xdr:nvGrpSpPr>
        <xdr:cNvPr id="224" name="グループ化 223">
          <a:extLst>
            <a:ext uri="{FF2B5EF4-FFF2-40B4-BE49-F238E27FC236}">
              <a16:creationId xmlns:a16="http://schemas.microsoft.com/office/drawing/2014/main" id="{00000000-0008-0000-0200-0000E0000000}"/>
            </a:ext>
          </a:extLst>
        </xdr:cNvPr>
        <xdr:cNvGrpSpPr/>
      </xdr:nvGrpSpPr>
      <xdr:grpSpPr>
        <a:xfrm>
          <a:off x="14561269" y="5645389"/>
          <a:ext cx="321293" cy="231322"/>
          <a:chOff x="12945672" y="21648964"/>
          <a:chExt cx="321293" cy="231322"/>
        </a:xfrm>
      </xdr:grpSpPr>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a:extLst>
              <a:ext uri="{FF2B5EF4-FFF2-40B4-BE49-F238E27FC236}">
                <a16:creationId xmlns:a16="http://schemas.microsoft.com/office/drawing/2014/main" id="{00000000-0008-0000-0200-0000E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22</xdr:row>
      <xdr:rowOff>68035</xdr:rowOff>
    </xdr:from>
    <xdr:to>
      <xdr:col>17</xdr:col>
      <xdr:colOff>430149</xdr:colOff>
      <xdr:row>22</xdr:row>
      <xdr:rowOff>299357</xdr:rowOff>
    </xdr:to>
    <xdr:grpSp>
      <xdr:nvGrpSpPr>
        <xdr:cNvPr id="228" name="グループ化 227">
          <a:extLst>
            <a:ext uri="{FF2B5EF4-FFF2-40B4-BE49-F238E27FC236}">
              <a16:creationId xmlns:a16="http://schemas.microsoft.com/office/drawing/2014/main" id="{00000000-0008-0000-0200-0000E4000000}"/>
            </a:ext>
          </a:extLst>
        </xdr:cNvPr>
        <xdr:cNvGrpSpPr/>
      </xdr:nvGrpSpPr>
      <xdr:grpSpPr>
        <a:xfrm>
          <a:off x="14079416" y="7718478"/>
          <a:ext cx="321293" cy="231322"/>
          <a:chOff x="12945672" y="21648964"/>
          <a:chExt cx="321293" cy="231322"/>
        </a:xfrm>
      </xdr:grpSpPr>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a:extLst>
              <a:ext uri="{FF2B5EF4-FFF2-40B4-BE49-F238E27FC236}">
                <a16:creationId xmlns:a16="http://schemas.microsoft.com/office/drawing/2014/main" id="{00000000-0008-0000-0200-0000E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23</xdr:row>
      <xdr:rowOff>68035</xdr:rowOff>
    </xdr:from>
    <xdr:to>
      <xdr:col>17</xdr:col>
      <xdr:colOff>430149</xdr:colOff>
      <xdr:row>23</xdr:row>
      <xdr:rowOff>299357</xdr:rowOff>
    </xdr:to>
    <xdr:grpSp>
      <xdr:nvGrpSpPr>
        <xdr:cNvPr id="232" name="グループ化 231">
          <a:extLst>
            <a:ext uri="{FF2B5EF4-FFF2-40B4-BE49-F238E27FC236}">
              <a16:creationId xmlns:a16="http://schemas.microsoft.com/office/drawing/2014/main" id="{00000000-0008-0000-0200-0000E8000000}"/>
            </a:ext>
          </a:extLst>
        </xdr:cNvPr>
        <xdr:cNvGrpSpPr/>
      </xdr:nvGrpSpPr>
      <xdr:grpSpPr>
        <a:xfrm>
          <a:off x="14079416" y="8088272"/>
          <a:ext cx="321293" cy="231322"/>
          <a:chOff x="12945672" y="21648964"/>
          <a:chExt cx="321293" cy="231322"/>
        </a:xfrm>
      </xdr:grpSpPr>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a:extLst>
              <a:ext uri="{FF2B5EF4-FFF2-40B4-BE49-F238E27FC236}">
                <a16:creationId xmlns:a16="http://schemas.microsoft.com/office/drawing/2014/main" id="{00000000-0008-0000-0200-0000E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68035</xdr:rowOff>
    </xdr:from>
    <xdr:to>
      <xdr:col>18</xdr:col>
      <xdr:colOff>430149</xdr:colOff>
      <xdr:row>23</xdr:row>
      <xdr:rowOff>299357</xdr:rowOff>
    </xdr:to>
    <xdr:grpSp>
      <xdr:nvGrpSpPr>
        <xdr:cNvPr id="236" name="グループ化 235">
          <a:extLst>
            <a:ext uri="{FF2B5EF4-FFF2-40B4-BE49-F238E27FC236}">
              <a16:creationId xmlns:a16="http://schemas.microsoft.com/office/drawing/2014/main" id="{00000000-0008-0000-0200-0000EC000000}"/>
            </a:ext>
          </a:extLst>
        </xdr:cNvPr>
        <xdr:cNvGrpSpPr/>
      </xdr:nvGrpSpPr>
      <xdr:grpSpPr>
        <a:xfrm>
          <a:off x="14561269" y="8088272"/>
          <a:ext cx="321293" cy="231322"/>
          <a:chOff x="12945672" y="21648964"/>
          <a:chExt cx="321293" cy="231322"/>
        </a:xfrm>
      </xdr:grpSpPr>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a:extLst>
              <a:ext uri="{FF2B5EF4-FFF2-40B4-BE49-F238E27FC236}">
                <a16:creationId xmlns:a16="http://schemas.microsoft.com/office/drawing/2014/main" id="{00000000-0008-0000-0200-0000E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24</xdr:row>
      <xdr:rowOff>68035</xdr:rowOff>
    </xdr:from>
    <xdr:to>
      <xdr:col>18</xdr:col>
      <xdr:colOff>430149</xdr:colOff>
      <xdr:row>24</xdr:row>
      <xdr:rowOff>299357</xdr:rowOff>
    </xdr:to>
    <xdr:grpSp>
      <xdr:nvGrpSpPr>
        <xdr:cNvPr id="240" name="グループ化 239">
          <a:extLst>
            <a:ext uri="{FF2B5EF4-FFF2-40B4-BE49-F238E27FC236}">
              <a16:creationId xmlns:a16="http://schemas.microsoft.com/office/drawing/2014/main" id="{00000000-0008-0000-0200-0000F0000000}"/>
            </a:ext>
          </a:extLst>
        </xdr:cNvPr>
        <xdr:cNvGrpSpPr/>
      </xdr:nvGrpSpPr>
      <xdr:grpSpPr>
        <a:xfrm>
          <a:off x="14561269" y="8458066"/>
          <a:ext cx="321293" cy="231322"/>
          <a:chOff x="12945672" y="21648964"/>
          <a:chExt cx="321293" cy="231322"/>
        </a:xfrm>
      </xdr:grpSpPr>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a:extLst>
              <a:ext uri="{FF2B5EF4-FFF2-40B4-BE49-F238E27FC236}">
                <a16:creationId xmlns:a16="http://schemas.microsoft.com/office/drawing/2014/main" id="{00000000-0008-0000-0200-0000F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25</xdr:row>
      <xdr:rowOff>68035</xdr:rowOff>
    </xdr:from>
    <xdr:to>
      <xdr:col>17</xdr:col>
      <xdr:colOff>430149</xdr:colOff>
      <xdr:row>25</xdr:row>
      <xdr:rowOff>299357</xdr:rowOff>
    </xdr:to>
    <xdr:grpSp>
      <xdr:nvGrpSpPr>
        <xdr:cNvPr id="244" name="グループ化 243">
          <a:extLst>
            <a:ext uri="{FF2B5EF4-FFF2-40B4-BE49-F238E27FC236}">
              <a16:creationId xmlns:a16="http://schemas.microsoft.com/office/drawing/2014/main" id="{00000000-0008-0000-0200-0000F4000000}"/>
            </a:ext>
          </a:extLst>
        </xdr:cNvPr>
        <xdr:cNvGrpSpPr/>
      </xdr:nvGrpSpPr>
      <xdr:grpSpPr>
        <a:xfrm>
          <a:off x="14079416" y="8827860"/>
          <a:ext cx="321293" cy="231322"/>
          <a:chOff x="12945672" y="21648964"/>
          <a:chExt cx="321293" cy="231322"/>
        </a:xfrm>
      </xdr:grpSpPr>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a:extLst>
              <a:ext uri="{FF2B5EF4-FFF2-40B4-BE49-F238E27FC236}">
                <a16:creationId xmlns:a16="http://schemas.microsoft.com/office/drawing/2014/main" id="{00000000-0008-0000-0200-0000F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48" name="グループ化 247">
          <a:extLst>
            <a:ext uri="{FF2B5EF4-FFF2-40B4-BE49-F238E27FC236}">
              <a16:creationId xmlns:a16="http://schemas.microsoft.com/office/drawing/2014/main" id="{00000000-0008-0000-0200-0000F8000000}"/>
            </a:ext>
          </a:extLst>
        </xdr:cNvPr>
        <xdr:cNvGrpSpPr/>
      </xdr:nvGrpSpPr>
      <xdr:grpSpPr>
        <a:xfrm>
          <a:off x="14561269" y="8827860"/>
          <a:ext cx="321293" cy="231322"/>
          <a:chOff x="12945672" y="21648964"/>
          <a:chExt cx="321293" cy="231322"/>
        </a:xfrm>
      </xdr:grpSpPr>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a:extLst>
              <a:ext uri="{FF2B5EF4-FFF2-40B4-BE49-F238E27FC236}">
                <a16:creationId xmlns:a16="http://schemas.microsoft.com/office/drawing/2014/main" id="{00000000-0008-0000-0200-0000F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27</xdr:row>
      <xdr:rowOff>68035</xdr:rowOff>
    </xdr:from>
    <xdr:to>
      <xdr:col>18</xdr:col>
      <xdr:colOff>443756</xdr:colOff>
      <xdr:row>27</xdr:row>
      <xdr:rowOff>299357</xdr:rowOff>
    </xdr:to>
    <xdr:grpSp>
      <xdr:nvGrpSpPr>
        <xdr:cNvPr id="252" name="グループ化 251">
          <a:extLst>
            <a:ext uri="{FF2B5EF4-FFF2-40B4-BE49-F238E27FC236}">
              <a16:creationId xmlns:a16="http://schemas.microsoft.com/office/drawing/2014/main" id="{00000000-0008-0000-0200-0000FC000000}"/>
            </a:ext>
          </a:extLst>
        </xdr:cNvPr>
        <xdr:cNvGrpSpPr/>
      </xdr:nvGrpSpPr>
      <xdr:grpSpPr>
        <a:xfrm>
          <a:off x="14581226" y="9679507"/>
          <a:ext cx="321293" cy="231322"/>
          <a:chOff x="12945672" y="21648964"/>
          <a:chExt cx="321293" cy="231322"/>
        </a:xfrm>
      </xdr:grpSpPr>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a:extLst>
              <a:ext uri="{FF2B5EF4-FFF2-40B4-BE49-F238E27FC236}">
                <a16:creationId xmlns:a16="http://schemas.microsoft.com/office/drawing/2014/main" id="{00000000-0008-0000-0200-0000F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29</xdr:row>
      <xdr:rowOff>81642</xdr:rowOff>
    </xdr:from>
    <xdr:to>
      <xdr:col>18</xdr:col>
      <xdr:colOff>430149</xdr:colOff>
      <xdr:row>29</xdr:row>
      <xdr:rowOff>312964</xdr:rowOff>
    </xdr:to>
    <xdr:grpSp>
      <xdr:nvGrpSpPr>
        <xdr:cNvPr id="256" name="グループ化 255">
          <a:extLst>
            <a:ext uri="{FF2B5EF4-FFF2-40B4-BE49-F238E27FC236}">
              <a16:creationId xmlns:a16="http://schemas.microsoft.com/office/drawing/2014/main" id="{00000000-0008-0000-0200-000000010000}"/>
            </a:ext>
          </a:extLst>
        </xdr:cNvPr>
        <xdr:cNvGrpSpPr/>
      </xdr:nvGrpSpPr>
      <xdr:grpSpPr>
        <a:xfrm>
          <a:off x="14561269" y="10439052"/>
          <a:ext cx="321293" cy="231322"/>
          <a:chOff x="12945672" y="21648964"/>
          <a:chExt cx="321293" cy="231322"/>
        </a:xfrm>
      </xdr:grpSpPr>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a:extLst>
              <a:ext uri="{FF2B5EF4-FFF2-40B4-BE49-F238E27FC236}">
                <a16:creationId xmlns:a16="http://schemas.microsoft.com/office/drawing/2014/main" id="{00000000-0008-0000-0200-00000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81642</xdr:rowOff>
    </xdr:from>
    <xdr:to>
      <xdr:col>18</xdr:col>
      <xdr:colOff>430149</xdr:colOff>
      <xdr:row>31</xdr:row>
      <xdr:rowOff>312964</xdr:rowOff>
    </xdr:to>
    <xdr:grpSp>
      <xdr:nvGrpSpPr>
        <xdr:cNvPr id="260" name="グループ化 259">
          <a:extLst>
            <a:ext uri="{FF2B5EF4-FFF2-40B4-BE49-F238E27FC236}">
              <a16:creationId xmlns:a16="http://schemas.microsoft.com/office/drawing/2014/main" id="{00000000-0008-0000-0200-000004010000}"/>
            </a:ext>
          </a:extLst>
        </xdr:cNvPr>
        <xdr:cNvGrpSpPr/>
      </xdr:nvGrpSpPr>
      <xdr:grpSpPr>
        <a:xfrm>
          <a:off x="14561269" y="11178641"/>
          <a:ext cx="321293" cy="231322"/>
          <a:chOff x="12945672" y="21648964"/>
          <a:chExt cx="321293" cy="231322"/>
        </a:xfrm>
      </xdr:grpSpPr>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a:extLst>
              <a:ext uri="{FF2B5EF4-FFF2-40B4-BE49-F238E27FC236}">
                <a16:creationId xmlns:a16="http://schemas.microsoft.com/office/drawing/2014/main" id="{00000000-0008-0000-0200-00000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14079416" y="11528478"/>
          <a:ext cx="321293" cy="231322"/>
          <a:chOff x="12945672" y="21648964"/>
          <a:chExt cx="321293" cy="231322"/>
        </a:xfrm>
      </xdr:grpSpPr>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7" name="右矢印 266">
            <a:extLst>
              <a:ext uri="{FF2B5EF4-FFF2-40B4-BE49-F238E27FC236}">
                <a16:creationId xmlns:a16="http://schemas.microsoft.com/office/drawing/2014/main" id="{00000000-0008-0000-0200-00000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32</xdr:row>
      <xdr:rowOff>68035</xdr:rowOff>
    </xdr:from>
    <xdr:to>
      <xdr:col>18</xdr:col>
      <xdr:colOff>443756</xdr:colOff>
      <xdr:row>32</xdr:row>
      <xdr:rowOff>299357</xdr:rowOff>
    </xdr:to>
    <xdr:grpSp>
      <xdr:nvGrpSpPr>
        <xdr:cNvPr id="268" name="グループ化 267">
          <a:extLst>
            <a:ext uri="{FF2B5EF4-FFF2-40B4-BE49-F238E27FC236}">
              <a16:creationId xmlns:a16="http://schemas.microsoft.com/office/drawing/2014/main" id="{00000000-0008-0000-0200-00000C010000}"/>
            </a:ext>
          </a:extLst>
        </xdr:cNvPr>
        <xdr:cNvGrpSpPr/>
      </xdr:nvGrpSpPr>
      <xdr:grpSpPr>
        <a:xfrm>
          <a:off x="14581226" y="11528478"/>
          <a:ext cx="321293" cy="231322"/>
          <a:chOff x="12945672" y="21648964"/>
          <a:chExt cx="321293" cy="231322"/>
        </a:xfrm>
      </xdr:grpSpPr>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右矢印 270">
            <a:extLst>
              <a:ext uri="{FF2B5EF4-FFF2-40B4-BE49-F238E27FC236}">
                <a16:creationId xmlns:a16="http://schemas.microsoft.com/office/drawing/2014/main" id="{00000000-0008-0000-0200-00000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33</xdr:row>
      <xdr:rowOff>81642</xdr:rowOff>
    </xdr:from>
    <xdr:to>
      <xdr:col>17</xdr:col>
      <xdr:colOff>430149</xdr:colOff>
      <xdr:row>33</xdr:row>
      <xdr:rowOff>312964</xdr:rowOff>
    </xdr:to>
    <xdr:grpSp>
      <xdr:nvGrpSpPr>
        <xdr:cNvPr id="272" name="グループ化 271">
          <a:extLst>
            <a:ext uri="{FF2B5EF4-FFF2-40B4-BE49-F238E27FC236}">
              <a16:creationId xmlns:a16="http://schemas.microsoft.com/office/drawing/2014/main" id="{00000000-0008-0000-0200-000010010000}"/>
            </a:ext>
          </a:extLst>
        </xdr:cNvPr>
        <xdr:cNvGrpSpPr/>
      </xdr:nvGrpSpPr>
      <xdr:grpSpPr>
        <a:xfrm>
          <a:off x="14079416" y="11918229"/>
          <a:ext cx="321293" cy="231322"/>
          <a:chOff x="12945672" y="21648964"/>
          <a:chExt cx="321293" cy="231322"/>
        </a:xfrm>
      </xdr:grpSpPr>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a:extLst>
              <a:ext uri="{FF2B5EF4-FFF2-40B4-BE49-F238E27FC236}">
                <a16:creationId xmlns:a16="http://schemas.microsoft.com/office/drawing/2014/main" id="{00000000-0008-0000-0200-00001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33</xdr:row>
      <xdr:rowOff>81642</xdr:rowOff>
    </xdr:from>
    <xdr:to>
      <xdr:col>18</xdr:col>
      <xdr:colOff>443756</xdr:colOff>
      <xdr:row>33</xdr:row>
      <xdr:rowOff>312964</xdr:rowOff>
    </xdr:to>
    <xdr:grpSp>
      <xdr:nvGrpSpPr>
        <xdr:cNvPr id="276" name="グループ化 275">
          <a:extLst>
            <a:ext uri="{FF2B5EF4-FFF2-40B4-BE49-F238E27FC236}">
              <a16:creationId xmlns:a16="http://schemas.microsoft.com/office/drawing/2014/main" id="{00000000-0008-0000-0200-000014010000}"/>
            </a:ext>
          </a:extLst>
        </xdr:cNvPr>
        <xdr:cNvGrpSpPr/>
      </xdr:nvGrpSpPr>
      <xdr:grpSpPr>
        <a:xfrm>
          <a:off x="14581226" y="11918229"/>
          <a:ext cx="321293" cy="231322"/>
          <a:chOff x="12945672" y="21648964"/>
          <a:chExt cx="321293" cy="231322"/>
        </a:xfrm>
      </xdr:grpSpPr>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a:extLst>
              <a:ext uri="{FF2B5EF4-FFF2-40B4-BE49-F238E27FC236}">
                <a16:creationId xmlns:a16="http://schemas.microsoft.com/office/drawing/2014/main" id="{00000000-0008-0000-0200-00001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36</xdr:row>
      <xdr:rowOff>122463</xdr:rowOff>
    </xdr:from>
    <xdr:to>
      <xdr:col>17</xdr:col>
      <xdr:colOff>430149</xdr:colOff>
      <xdr:row>36</xdr:row>
      <xdr:rowOff>353785</xdr:rowOff>
    </xdr:to>
    <xdr:grpSp>
      <xdr:nvGrpSpPr>
        <xdr:cNvPr id="280" name="グループ化 279">
          <a:extLst>
            <a:ext uri="{FF2B5EF4-FFF2-40B4-BE49-F238E27FC236}">
              <a16:creationId xmlns:a16="http://schemas.microsoft.com/office/drawing/2014/main" id="{00000000-0008-0000-0200-000018010000}"/>
            </a:ext>
          </a:extLst>
        </xdr:cNvPr>
        <xdr:cNvGrpSpPr/>
      </xdr:nvGrpSpPr>
      <xdr:grpSpPr>
        <a:xfrm>
          <a:off x="14079416" y="13068432"/>
          <a:ext cx="321293" cy="224972"/>
          <a:chOff x="12945672" y="21648964"/>
          <a:chExt cx="321293" cy="231322"/>
        </a:xfrm>
      </xdr:grpSpPr>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a:extLst>
              <a:ext uri="{FF2B5EF4-FFF2-40B4-BE49-F238E27FC236}">
                <a16:creationId xmlns:a16="http://schemas.microsoft.com/office/drawing/2014/main" id="{00000000-0008-0000-0200-00001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36</xdr:row>
      <xdr:rowOff>122463</xdr:rowOff>
    </xdr:from>
    <xdr:to>
      <xdr:col>18</xdr:col>
      <xdr:colOff>443756</xdr:colOff>
      <xdr:row>36</xdr:row>
      <xdr:rowOff>353785</xdr:rowOff>
    </xdr:to>
    <xdr:grpSp>
      <xdr:nvGrpSpPr>
        <xdr:cNvPr id="284" name="グループ化 283">
          <a:extLst>
            <a:ext uri="{FF2B5EF4-FFF2-40B4-BE49-F238E27FC236}">
              <a16:creationId xmlns:a16="http://schemas.microsoft.com/office/drawing/2014/main" id="{00000000-0008-0000-0200-00001C010000}"/>
            </a:ext>
          </a:extLst>
        </xdr:cNvPr>
        <xdr:cNvGrpSpPr/>
      </xdr:nvGrpSpPr>
      <xdr:grpSpPr>
        <a:xfrm>
          <a:off x="14581226" y="13068432"/>
          <a:ext cx="321293" cy="224972"/>
          <a:chOff x="12945672" y="21648964"/>
          <a:chExt cx="321293" cy="231322"/>
        </a:xfrm>
      </xdr:grpSpPr>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a:extLst>
              <a:ext uri="{FF2B5EF4-FFF2-40B4-BE49-F238E27FC236}">
                <a16:creationId xmlns:a16="http://schemas.microsoft.com/office/drawing/2014/main" id="{00000000-0008-0000-0200-00001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37</xdr:row>
      <xdr:rowOff>136070</xdr:rowOff>
    </xdr:from>
    <xdr:to>
      <xdr:col>17</xdr:col>
      <xdr:colOff>430149</xdr:colOff>
      <xdr:row>37</xdr:row>
      <xdr:rowOff>367392</xdr:rowOff>
    </xdr:to>
    <xdr:grpSp>
      <xdr:nvGrpSpPr>
        <xdr:cNvPr id="288" name="グループ化 287">
          <a:extLst>
            <a:ext uri="{FF2B5EF4-FFF2-40B4-BE49-F238E27FC236}">
              <a16:creationId xmlns:a16="http://schemas.microsoft.com/office/drawing/2014/main" id="{00000000-0008-0000-0200-000020010000}"/>
            </a:ext>
          </a:extLst>
        </xdr:cNvPr>
        <xdr:cNvGrpSpPr/>
      </xdr:nvGrpSpPr>
      <xdr:grpSpPr>
        <a:xfrm>
          <a:off x="14079416" y="13560717"/>
          <a:ext cx="321293" cy="234497"/>
          <a:chOff x="12945672" y="21648964"/>
          <a:chExt cx="321293" cy="231322"/>
        </a:xfrm>
      </xdr:grpSpPr>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a:extLst>
              <a:ext uri="{FF2B5EF4-FFF2-40B4-BE49-F238E27FC236}">
                <a16:creationId xmlns:a16="http://schemas.microsoft.com/office/drawing/2014/main" id="{00000000-0008-0000-0200-00002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37</xdr:row>
      <xdr:rowOff>136070</xdr:rowOff>
    </xdr:from>
    <xdr:to>
      <xdr:col>18</xdr:col>
      <xdr:colOff>443756</xdr:colOff>
      <xdr:row>37</xdr:row>
      <xdr:rowOff>367392</xdr:rowOff>
    </xdr:to>
    <xdr:grpSp>
      <xdr:nvGrpSpPr>
        <xdr:cNvPr id="292" name="グループ化 291">
          <a:extLst>
            <a:ext uri="{FF2B5EF4-FFF2-40B4-BE49-F238E27FC236}">
              <a16:creationId xmlns:a16="http://schemas.microsoft.com/office/drawing/2014/main" id="{00000000-0008-0000-0200-000024010000}"/>
            </a:ext>
          </a:extLst>
        </xdr:cNvPr>
        <xdr:cNvGrpSpPr/>
      </xdr:nvGrpSpPr>
      <xdr:grpSpPr>
        <a:xfrm>
          <a:off x="14581226" y="13560717"/>
          <a:ext cx="321293" cy="234497"/>
          <a:chOff x="12945672" y="21648964"/>
          <a:chExt cx="321293" cy="231322"/>
        </a:xfrm>
      </xdr:grpSpPr>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a:extLst>
              <a:ext uri="{FF2B5EF4-FFF2-40B4-BE49-F238E27FC236}">
                <a16:creationId xmlns:a16="http://schemas.microsoft.com/office/drawing/2014/main" id="{00000000-0008-0000-0200-00002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38</xdr:row>
      <xdr:rowOff>68035</xdr:rowOff>
    </xdr:from>
    <xdr:to>
      <xdr:col>17</xdr:col>
      <xdr:colOff>443756</xdr:colOff>
      <xdr:row>38</xdr:row>
      <xdr:rowOff>299357</xdr:rowOff>
    </xdr:to>
    <xdr:grpSp>
      <xdr:nvGrpSpPr>
        <xdr:cNvPr id="296" name="グループ化 295">
          <a:extLst>
            <a:ext uri="{FF2B5EF4-FFF2-40B4-BE49-F238E27FC236}">
              <a16:creationId xmlns:a16="http://schemas.microsoft.com/office/drawing/2014/main" id="{00000000-0008-0000-0200-000028010000}"/>
            </a:ext>
          </a:extLst>
        </xdr:cNvPr>
        <xdr:cNvGrpSpPr/>
      </xdr:nvGrpSpPr>
      <xdr:grpSpPr>
        <a:xfrm>
          <a:off x="14099373" y="13971360"/>
          <a:ext cx="321293" cy="231322"/>
          <a:chOff x="12945672" y="21648964"/>
          <a:chExt cx="321293" cy="231322"/>
        </a:xfrm>
      </xdr:grpSpPr>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a:extLst>
              <a:ext uri="{FF2B5EF4-FFF2-40B4-BE49-F238E27FC236}">
                <a16:creationId xmlns:a16="http://schemas.microsoft.com/office/drawing/2014/main" id="{00000000-0008-0000-0200-00002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39</xdr:row>
      <xdr:rowOff>68035</xdr:rowOff>
    </xdr:from>
    <xdr:to>
      <xdr:col>18</xdr:col>
      <xdr:colOff>430149</xdr:colOff>
      <xdr:row>39</xdr:row>
      <xdr:rowOff>299357</xdr:rowOff>
    </xdr:to>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14561269" y="14341154"/>
          <a:ext cx="321293" cy="231322"/>
          <a:chOff x="12945672" y="21648964"/>
          <a:chExt cx="321293" cy="231322"/>
        </a:xfrm>
      </xdr:grpSpPr>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a:extLst>
              <a:ext uri="{FF2B5EF4-FFF2-40B4-BE49-F238E27FC236}">
                <a16:creationId xmlns:a16="http://schemas.microsoft.com/office/drawing/2014/main" id="{00000000-0008-0000-0200-00002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40</xdr:row>
      <xdr:rowOff>81642</xdr:rowOff>
    </xdr:from>
    <xdr:to>
      <xdr:col>18</xdr:col>
      <xdr:colOff>443756</xdr:colOff>
      <xdr:row>40</xdr:row>
      <xdr:rowOff>312964</xdr:rowOff>
    </xdr:to>
    <xdr:grpSp>
      <xdr:nvGrpSpPr>
        <xdr:cNvPr id="304" name="グループ化 303">
          <a:extLst>
            <a:ext uri="{FF2B5EF4-FFF2-40B4-BE49-F238E27FC236}">
              <a16:creationId xmlns:a16="http://schemas.microsoft.com/office/drawing/2014/main" id="{00000000-0008-0000-0200-000030010000}"/>
            </a:ext>
          </a:extLst>
        </xdr:cNvPr>
        <xdr:cNvGrpSpPr/>
      </xdr:nvGrpSpPr>
      <xdr:grpSpPr>
        <a:xfrm>
          <a:off x="14581226" y="14730905"/>
          <a:ext cx="321293" cy="231322"/>
          <a:chOff x="12945672" y="21648964"/>
          <a:chExt cx="321293" cy="231322"/>
        </a:xfrm>
      </xdr:grpSpPr>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a:extLst>
              <a:ext uri="{FF2B5EF4-FFF2-40B4-BE49-F238E27FC236}">
                <a16:creationId xmlns:a16="http://schemas.microsoft.com/office/drawing/2014/main" id="{00000000-0008-0000-0200-00003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41</xdr:row>
      <xdr:rowOff>81642</xdr:rowOff>
    </xdr:from>
    <xdr:to>
      <xdr:col>17</xdr:col>
      <xdr:colOff>430149</xdr:colOff>
      <xdr:row>41</xdr:row>
      <xdr:rowOff>312964</xdr:rowOff>
    </xdr:to>
    <xdr:grpSp>
      <xdr:nvGrpSpPr>
        <xdr:cNvPr id="308" name="グループ化 307">
          <a:extLst>
            <a:ext uri="{FF2B5EF4-FFF2-40B4-BE49-F238E27FC236}">
              <a16:creationId xmlns:a16="http://schemas.microsoft.com/office/drawing/2014/main" id="{00000000-0008-0000-0200-000034010000}"/>
            </a:ext>
          </a:extLst>
        </xdr:cNvPr>
        <xdr:cNvGrpSpPr/>
      </xdr:nvGrpSpPr>
      <xdr:grpSpPr>
        <a:xfrm>
          <a:off x="14079416" y="15100699"/>
          <a:ext cx="321293" cy="231322"/>
          <a:chOff x="12945672" y="21648964"/>
          <a:chExt cx="321293" cy="231322"/>
        </a:xfrm>
      </xdr:grpSpPr>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a:extLst>
              <a:ext uri="{FF2B5EF4-FFF2-40B4-BE49-F238E27FC236}">
                <a16:creationId xmlns:a16="http://schemas.microsoft.com/office/drawing/2014/main" id="{00000000-0008-0000-0200-00003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42</xdr:row>
      <xdr:rowOff>68035</xdr:rowOff>
    </xdr:from>
    <xdr:to>
      <xdr:col>18</xdr:col>
      <xdr:colOff>443756</xdr:colOff>
      <xdr:row>42</xdr:row>
      <xdr:rowOff>299357</xdr:rowOff>
    </xdr:to>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14581226" y="15450536"/>
          <a:ext cx="321293" cy="231322"/>
          <a:chOff x="12945672" y="21648964"/>
          <a:chExt cx="321293" cy="231322"/>
        </a:xfrm>
      </xdr:grpSpPr>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a:extLst>
              <a:ext uri="{FF2B5EF4-FFF2-40B4-BE49-F238E27FC236}">
                <a16:creationId xmlns:a16="http://schemas.microsoft.com/office/drawing/2014/main" id="{00000000-0008-0000-0200-00003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46</xdr:row>
      <xdr:rowOff>81642</xdr:rowOff>
    </xdr:from>
    <xdr:to>
      <xdr:col>17</xdr:col>
      <xdr:colOff>430149</xdr:colOff>
      <xdr:row>46</xdr:row>
      <xdr:rowOff>312964</xdr:rowOff>
    </xdr:to>
    <xdr:grpSp>
      <xdr:nvGrpSpPr>
        <xdr:cNvPr id="316" name="グループ化 315">
          <a:extLst>
            <a:ext uri="{FF2B5EF4-FFF2-40B4-BE49-F238E27FC236}">
              <a16:creationId xmlns:a16="http://schemas.microsoft.com/office/drawing/2014/main" id="{00000000-0008-0000-0200-00003C010000}"/>
            </a:ext>
          </a:extLst>
        </xdr:cNvPr>
        <xdr:cNvGrpSpPr/>
      </xdr:nvGrpSpPr>
      <xdr:grpSpPr>
        <a:xfrm>
          <a:off x="14079416" y="17173788"/>
          <a:ext cx="321293" cy="231322"/>
          <a:chOff x="12945672" y="21648964"/>
          <a:chExt cx="321293" cy="231322"/>
        </a:xfrm>
      </xdr:grpSpPr>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a:extLst>
              <a:ext uri="{FF2B5EF4-FFF2-40B4-BE49-F238E27FC236}">
                <a16:creationId xmlns:a16="http://schemas.microsoft.com/office/drawing/2014/main" id="{00000000-0008-0000-0200-00003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68035</xdr:rowOff>
    </xdr:from>
    <xdr:to>
      <xdr:col>17</xdr:col>
      <xdr:colOff>430149</xdr:colOff>
      <xdr:row>47</xdr:row>
      <xdr:rowOff>299357</xdr:rowOff>
    </xdr:to>
    <xdr:grpSp>
      <xdr:nvGrpSpPr>
        <xdr:cNvPr id="320" name="グループ化 319">
          <a:extLst>
            <a:ext uri="{FF2B5EF4-FFF2-40B4-BE49-F238E27FC236}">
              <a16:creationId xmlns:a16="http://schemas.microsoft.com/office/drawing/2014/main" id="{00000000-0008-0000-0200-000040010000}"/>
            </a:ext>
          </a:extLst>
        </xdr:cNvPr>
        <xdr:cNvGrpSpPr/>
      </xdr:nvGrpSpPr>
      <xdr:grpSpPr>
        <a:xfrm>
          <a:off x="14079416" y="17523625"/>
          <a:ext cx="321293" cy="231322"/>
          <a:chOff x="12945672" y="21648964"/>
          <a:chExt cx="321293" cy="231322"/>
        </a:xfrm>
      </xdr:grpSpPr>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a:extLst>
              <a:ext uri="{FF2B5EF4-FFF2-40B4-BE49-F238E27FC236}">
                <a16:creationId xmlns:a16="http://schemas.microsoft.com/office/drawing/2014/main" id="{00000000-0008-0000-0200-00004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48</xdr:row>
      <xdr:rowOff>81642</xdr:rowOff>
    </xdr:from>
    <xdr:to>
      <xdr:col>17</xdr:col>
      <xdr:colOff>443756</xdr:colOff>
      <xdr:row>48</xdr:row>
      <xdr:rowOff>312964</xdr:rowOff>
    </xdr:to>
    <xdr:grpSp>
      <xdr:nvGrpSpPr>
        <xdr:cNvPr id="324" name="グループ化 323">
          <a:extLst>
            <a:ext uri="{FF2B5EF4-FFF2-40B4-BE49-F238E27FC236}">
              <a16:creationId xmlns:a16="http://schemas.microsoft.com/office/drawing/2014/main" id="{00000000-0008-0000-0200-000044010000}"/>
            </a:ext>
          </a:extLst>
        </xdr:cNvPr>
        <xdr:cNvGrpSpPr/>
      </xdr:nvGrpSpPr>
      <xdr:grpSpPr>
        <a:xfrm>
          <a:off x="14099373" y="17913376"/>
          <a:ext cx="321293" cy="231322"/>
          <a:chOff x="12945672" y="21648964"/>
          <a:chExt cx="321293" cy="231322"/>
        </a:xfrm>
      </xdr:grpSpPr>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a:extLst>
              <a:ext uri="{FF2B5EF4-FFF2-40B4-BE49-F238E27FC236}">
                <a16:creationId xmlns:a16="http://schemas.microsoft.com/office/drawing/2014/main" id="{00000000-0008-0000-0200-00004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a:extLst>
            <a:ext uri="{FF2B5EF4-FFF2-40B4-BE49-F238E27FC236}">
              <a16:creationId xmlns:a16="http://schemas.microsoft.com/office/drawing/2014/main" id="{00000000-0008-0000-0200-000048010000}"/>
            </a:ext>
          </a:extLst>
        </xdr:cNvPr>
        <xdr:cNvGrpSpPr/>
      </xdr:nvGrpSpPr>
      <xdr:grpSpPr>
        <a:xfrm>
          <a:off x="14581226" y="19392552"/>
          <a:ext cx="321293" cy="231322"/>
          <a:chOff x="12945672" y="21648964"/>
          <a:chExt cx="321293" cy="231322"/>
        </a:xfrm>
      </xdr:grpSpPr>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a:extLst>
              <a:ext uri="{FF2B5EF4-FFF2-40B4-BE49-F238E27FC236}">
                <a16:creationId xmlns:a16="http://schemas.microsoft.com/office/drawing/2014/main" id="{00000000-0008-0000-0200-00004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14581226" y="19762346"/>
          <a:ext cx="321293" cy="231322"/>
          <a:chOff x="12945672" y="21648964"/>
          <a:chExt cx="321293" cy="231322"/>
        </a:xfrm>
      </xdr:grpSpPr>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a:extLst>
              <a:ext uri="{FF2B5EF4-FFF2-40B4-BE49-F238E27FC236}">
                <a16:creationId xmlns:a16="http://schemas.microsoft.com/office/drawing/2014/main" id="{00000000-0008-0000-0200-00004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a:extLst>
            <a:ext uri="{FF2B5EF4-FFF2-40B4-BE49-F238E27FC236}">
              <a16:creationId xmlns:a16="http://schemas.microsoft.com/office/drawing/2014/main" id="{00000000-0008-0000-0200-000050010000}"/>
            </a:ext>
          </a:extLst>
        </xdr:cNvPr>
        <xdr:cNvGrpSpPr/>
      </xdr:nvGrpSpPr>
      <xdr:grpSpPr>
        <a:xfrm>
          <a:off x="13597563" y="19392552"/>
          <a:ext cx="321293" cy="231322"/>
          <a:chOff x="12945672" y="21648964"/>
          <a:chExt cx="321293" cy="231322"/>
        </a:xfrm>
      </xdr:grpSpPr>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a:extLst>
              <a:ext uri="{FF2B5EF4-FFF2-40B4-BE49-F238E27FC236}">
                <a16:creationId xmlns:a16="http://schemas.microsoft.com/office/drawing/2014/main" id="{00000000-0008-0000-0200-00005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a:extLst>
            <a:ext uri="{FF2B5EF4-FFF2-40B4-BE49-F238E27FC236}">
              <a16:creationId xmlns:a16="http://schemas.microsoft.com/office/drawing/2014/main" id="{00000000-0008-0000-0200-000054010000}"/>
            </a:ext>
          </a:extLst>
        </xdr:cNvPr>
        <xdr:cNvSpPr/>
      </xdr:nvSpPr>
      <xdr:spPr>
        <a:xfrm>
          <a:off x="13877924" y="1980655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29</xdr:row>
      <xdr:rowOff>81642</xdr:rowOff>
    </xdr:from>
    <xdr:to>
      <xdr:col>17</xdr:col>
      <xdr:colOff>419249</xdr:colOff>
      <xdr:row>29</xdr:row>
      <xdr:rowOff>261642</xdr:rowOff>
    </xdr:to>
    <xdr:sp macro="" textlink="">
      <xdr:nvSpPr>
        <xdr:cNvPr id="341" name="ホームベース 340">
          <a:extLst>
            <a:ext uri="{FF2B5EF4-FFF2-40B4-BE49-F238E27FC236}">
              <a16:creationId xmlns:a16="http://schemas.microsoft.com/office/drawing/2014/main" id="{00000000-0008-0000-0200-000055010000}"/>
            </a:ext>
          </a:extLst>
        </xdr:cNvPr>
        <xdr:cNvSpPr/>
      </xdr:nvSpPr>
      <xdr:spPr>
        <a:xfrm>
          <a:off x="14373224" y="104448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28</xdr:row>
      <xdr:rowOff>68035</xdr:rowOff>
    </xdr:from>
    <xdr:to>
      <xdr:col>17</xdr:col>
      <xdr:colOff>443756</xdr:colOff>
      <xdr:row>28</xdr:row>
      <xdr:rowOff>299357</xdr:rowOff>
    </xdr:to>
    <xdr:grpSp>
      <xdr:nvGrpSpPr>
        <xdr:cNvPr id="342" name="グループ化 341">
          <a:extLst>
            <a:ext uri="{FF2B5EF4-FFF2-40B4-BE49-F238E27FC236}">
              <a16:creationId xmlns:a16="http://schemas.microsoft.com/office/drawing/2014/main" id="{00000000-0008-0000-0200-000056010000}"/>
            </a:ext>
          </a:extLst>
        </xdr:cNvPr>
        <xdr:cNvGrpSpPr/>
      </xdr:nvGrpSpPr>
      <xdr:grpSpPr>
        <a:xfrm>
          <a:off x="14099373" y="10049301"/>
          <a:ext cx="321293" cy="231322"/>
          <a:chOff x="12945672" y="21648964"/>
          <a:chExt cx="321293" cy="231322"/>
        </a:xfrm>
      </xdr:grpSpPr>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a:extLst>
              <a:ext uri="{FF2B5EF4-FFF2-40B4-BE49-F238E27FC236}">
                <a16:creationId xmlns:a16="http://schemas.microsoft.com/office/drawing/2014/main" id="{00000000-0008-0000-0200-000059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28</xdr:row>
      <xdr:rowOff>81642</xdr:rowOff>
    </xdr:from>
    <xdr:to>
      <xdr:col>18</xdr:col>
      <xdr:colOff>443756</xdr:colOff>
      <xdr:row>28</xdr:row>
      <xdr:rowOff>312964</xdr:rowOff>
    </xdr:to>
    <xdr:grpSp>
      <xdr:nvGrpSpPr>
        <xdr:cNvPr id="346" name="グループ化 345">
          <a:extLst>
            <a:ext uri="{FF2B5EF4-FFF2-40B4-BE49-F238E27FC236}">
              <a16:creationId xmlns:a16="http://schemas.microsoft.com/office/drawing/2014/main" id="{00000000-0008-0000-0200-00005A010000}"/>
            </a:ext>
          </a:extLst>
        </xdr:cNvPr>
        <xdr:cNvGrpSpPr/>
      </xdr:nvGrpSpPr>
      <xdr:grpSpPr>
        <a:xfrm>
          <a:off x="14581226" y="10069258"/>
          <a:ext cx="321293" cy="231322"/>
          <a:chOff x="12945672" y="21648964"/>
          <a:chExt cx="321293" cy="231322"/>
        </a:xfrm>
      </xdr:grpSpPr>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a:extLst>
              <a:ext uri="{FF2B5EF4-FFF2-40B4-BE49-F238E27FC236}">
                <a16:creationId xmlns:a16="http://schemas.microsoft.com/office/drawing/2014/main" id="{00000000-0008-0000-0200-00005D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42</xdr:row>
      <xdr:rowOff>81642</xdr:rowOff>
    </xdr:from>
    <xdr:to>
      <xdr:col>17</xdr:col>
      <xdr:colOff>419249</xdr:colOff>
      <xdr:row>42</xdr:row>
      <xdr:rowOff>261642</xdr:rowOff>
    </xdr:to>
    <xdr:sp macro="" textlink="">
      <xdr:nvSpPr>
        <xdr:cNvPr id="350" name="ホームベース 349">
          <a:extLst>
            <a:ext uri="{FF2B5EF4-FFF2-40B4-BE49-F238E27FC236}">
              <a16:creationId xmlns:a16="http://schemas.microsoft.com/office/drawing/2014/main" id="{00000000-0008-0000-0200-00005E010000}"/>
            </a:ext>
          </a:extLst>
        </xdr:cNvPr>
        <xdr:cNvSpPr/>
      </xdr:nvSpPr>
      <xdr:spPr>
        <a:xfrm>
          <a:off x="14373224" y="154835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41</xdr:row>
      <xdr:rowOff>68035</xdr:rowOff>
    </xdr:from>
    <xdr:to>
      <xdr:col>18</xdr:col>
      <xdr:colOff>443756</xdr:colOff>
      <xdr:row>41</xdr:row>
      <xdr:rowOff>299357</xdr:rowOff>
    </xdr:to>
    <xdr:grpSp>
      <xdr:nvGrpSpPr>
        <xdr:cNvPr id="351" name="グループ化 350">
          <a:extLst>
            <a:ext uri="{FF2B5EF4-FFF2-40B4-BE49-F238E27FC236}">
              <a16:creationId xmlns:a16="http://schemas.microsoft.com/office/drawing/2014/main" id="{00000000-0008-0000-0200-00005F010000}"/>
            </a:ext>
          </a:extLst>
        </xdr:cNvPr>
        <xdr:cNvGrpSpPr/>
      </xdr:nvGrpSpPr>
      <xdr:grpSpPr>
        <a:xfrm>
          <a:off x="14581226" y="15080742"/>
          <a:ext cx="321293" cy="231322"/>
          <a:chOff x="12945672" y="21648964"/>
          <a:chExt cx="321293" cy="231322"/>
        </a:xfrm>
      </xdr:grpSpPr>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a:extLst>
              <a:ext uri="{FF2B5EF4-FFF2-40B4-BE49-F238E27FC236}">
                <a16:creationId xmlns:a16="http://schemas.microsoft.com/office/drawing/2014/main" id="{00000000-0008-0000-0200-000062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17</xdr:row>
      <xdr:rowOff>95249</xdr:rowOff>
    </xdr:from>
    <xdr:to>
      <xdr:col>17</xdr:col>
      <xdr:colOff>419249</xdr:colOff>
      <xdr:row>17</xdr:row>
      <xdr:rowOff>275249</xdr:rowOff>
    </xdr:to>
    <xdr:sp macro="" textlink="">
      <xdr:nvSpPr>
        <xdr:cNvPr id="355" name="ホームベース 354">
          <a:extLst>
            <a:ext uri="{FF2B5EF4-FFF2-40B4-BE49-F238E27FC236}">
              <a16:creationId xmlns:a16="http://schemas.microsoft.com/office/drawing/2014/main" id="{00000000-0008-0000-0200-000063010000}"/>
            </a:ext>
          </a:extLst>
        </xdr:cNvPr>
        <xdr:cNvSpPr/>
      </xdr:nvSpPr>
      <xdr:spPr>
        <a:xfrm>
          <a:off x="14373224" y="56768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27</xdr:row>
      <xdr:rowOff>95249</xdr:rowOff>
    </xdr:from>
    <xdr:to>
      <xdr:col>17</xdr:col>
      <xdr:colOff>419249</xdr:colOff>
      <xdr:row>27</xdr:row>
      <xdr:rowOff>275249</xdr:rowOff>
    </xdr:to>
    <xdr:sp macro="" textlink="">
      <xdr:nvSpPr>
        <xdr:cNvPr id="356" name="ホームベース 355">
          <a:extLst>
            <a:ext uri="{FF2B5EF4-FFF2-40B4-BE49-F238E27FC236}">
              <a16:creationId xmlns:a16="http://schemas.microsoft.com/office/drawing/2014/main" id="{00000000-0008-0000-0200-000064010000}"/>
            </a:ext>
          </a:extLst>
        </xdr:cNvPr>
        <xdr:cNvSpPr/>
      </xdr:nvSpPr>
      <xdr:spPr>
        <a:xfrm>
          <a:off x="14373224" y="97154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7</xdr:row>
      <xdr:rowOff>0</xdr:rowOff>
    </xdr:from>
    <xdr:to>
      <xdr:col>4</xdr:col>
      <xdr:colOff>7362825</xdr:colOff>
      <xdr:row>16</xdr:row>
      <xdr:rowOff>101974</xdr:rowOff>
    </xdr:to>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445559" y="2286000"/>
          <a:ext cx="736282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様式２では、このシートは必要なし。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95251</xdr:colOff>
      <xdr:row>32</xdr:row>
      <xdr:rowOff>38100</xdr:rowOff>
    </xdr:from>
    <xdr:to>
      <xdr:col>12</xdr:col>
      <xdr:colOff>200025</xdr:colOff>
      <xdr:row>47</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181601" y="5524500"/>
          <a:ext cx="5848349" cy="2533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Ｃ列の校長名を４月に変更する。</a:t>
          </a:r>
          <a:endParaRPr kumimoji="1" lang="en-US" altLang="ja-JP" sz="2000">
            <a:solidFill>
              <a:schemeClr val="bg1"/>
            </a:solidFill>
          </a:endParaRPr>
        </a:p>
        <a:p>
          <a:r>
            <a:rPr kumimoji="1" lang="ja-JP" altLang="en-US" sz="2000">
              <a:solidFill>
                <a:schemeClr val="bg1"/>
              </a:solidFill>
            </a:rPr>
            <a:t>市立以外は変更済みであるが、</a:t>
          </a:r>
        </a:p>
        <a:p>
          <a:r>
            <a:rPr kumimoji="1" lang="ja-JP" altLang="en-US" sz="2000">
              <a:solidFill>
                <a:schemeClr val="bg1"/>
              </a:solidFill>
            </a:rPr>
            <a:t>４月に確認は必要。</a:t>
          </a:r>
        </a:p>
        <a:p>
          <a:endParaRPr kumimoji="1" lang="en-US" altLang="ja-JP" sz="20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8</xdr:row>
      <xdr:rowOff>114300</xdr:rowOff>
    </xdr:from>
    <xdr:to>
      <xdr:col>12</xdr:col>
      <xdr:colOff>180975</xdr:colOff>
      <xdr:row>22</xdr:row>
      <xdr:rowOff>114300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53225" y="14859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列Ｂ～Ｅを変更する。</a:t>
          </a:r>
          <a:endParaRPr kumimoji="1" lang="en-US" altLang="ja-JP" sz="2000">
            <a:solidFill>
              <a:schemeClr val="bg1"/>
            </a:solidFill>
          </a:endParaRPr>
        </a:p>
        <a:p>
          <a:r>
            <a:rPr kumimoji="1" lang="ja-JP" altLang="en-US" sz="2000">
              <a:solidFill>
                <a:schemeClr val="bg1"/>
              </a:solidFill>
            </a:rPr>
            <a:t>列Ｆは自動入力。</a:t>
          </a:r>
        </a:p>
        <a:p>
          <a:r>
            <a:rPr kumimoji="1" lang="ja-JP" altLang="en-US" sz="2000">
              <a:solidFill>
                <a:schemeClr val="bg1"/>
              </a:solidFill>
            </a:rPr>
            <a:t>（＊ただし、参照シートの校長名を先に変更する）</a:t>
          </a:r>
          <a:endParaRPr kumimoji="1" lang="en-US" altLang="ja-JP" sz="20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171450</xdr:colOff>
      <xdr:row>4</xdr:row>
      <xdr:rowOff>47624</xdr:rowOff>
    </xdr:from>
    <xdr:to>
      <xdr:col>12</xdr:col>
      <xdr:colOff>2743200</xdr:colOff>
      <xdr:row>18</xdr:row>
      <xdr:rowOff>104775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181225" y="800099"/>
          <a:ext cx="7305675" cy="28575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このシートは、Ｒ０２年度以前から、利用していない様子。</a:t>
          </a:r>
          <a:endParaRPr kumimoji="1" lang="en-US" altLang="ja-JP" sz="2000">
            <a:solidFill>
              <a:schemeClr val="bg1"/>
            </a:solidFill>
          </a:endParaRPr>
        </a:p>
        <a:p>
          <a:r>
            <a:rPr kumimoji="1" lang="ja-JP" altLang="en-US" sz="2000">
              <a:solidFill>
                <a:schemeClr val="bg1"/>
              </a:solidFill>
            </a:rPr>
            <a:t>Ｒ０３、Ｒ０４年度も一切触っていない。</a:t>
          </a:r>
          <a:endParaRPr kumimoji="1" lang="en-US" altLang="ja-JP" sz="2000">
            <a:solidFill>
              <a:schemeClr val="bg1"/>
            </a:solidFill>
          </a:endParaRPr>
        </a:p>
        <a:p>
          <a:r>
            <a:rPr kumimoji="1" lang="ja-JP" altLang="en-US" sz="2000">
              <a:solidFill>
                <a:schemeClr val="bg1"/>
              </a:solidFill>
            </a:rPr>
            <a:t>Ｒ０５年度も触る必要はなし。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P36"/>
  <sheetViews>
    <sheetView tabSelected="1" view="pageBreakPreview" zoomScaleNormal="100" zoomScaleSheetLayoutView="100" workbookViewId="0">
      <selection activeCell="E1" sqref="E1"/>
    </sheetView>
  </sheetViews>
  <sheetFormatPr defaultColWidth="9" defaultRowHeight="13"/>
  <cols>
    <col min="1" max="1" width="36.08984375" customWidth="1"/>
    <col min="2" max="2" width="5.26953125" customWidth="1"/>
    <col min="3" max="3" width="2.7265625" customWidth="1"/>
    <col min="4" max="4" width="28.453125" customWidth="1"/>
    <col min="5" max="5" width="16.6328125" customWidth="1"/>
    <col min="6" max="6" width="49.6328125" customWidth="1"/>
    <col min="7" max="7" width="2.453125" hidden="1" customWidth="1"/>
    <col min="8" max="8" width="4.7265625" style="227" hidden="1" customWidth="1"/>
    <col min="9" max="9" width="6.36328125" hidden="1" customWidth="1"/>
    <col min="10" max="10" width="5.36328125" hidden="1" customWidth="1"/>
    <col min="11" max="12" width="4.7265625" hidden="1" customWidth="1"/>
    <col min="13" max="13" width="5.26953125" hidden="1" customWidth="1"/>
    <col min="14" max="14" width="9" hidden="1" customWidth="1"/>
    <col min="15" max="15" width="7.453125" hidden="1" customWidth="1"/>
    <col min="16" max="16" width="2.08984375" hidden="1" customWidth="1"/>
    <col min="17" max="17" width="14.26953125" hidden="1" customWidth="1"/>
    <col min="18" max="19" width="4.453125" hidden="1" customWidth="1"/>
    <col min="20" max="20" width="8.7265625" hidden="1" customWidth="1"/>
    <col min="21" max="31" width="4.453125" hidden="1" customWidth="1"/>
    <col min="32" max="32" width="5.26953125" hidden="1" customWidth="1"/>
    <col min="33" max="33" width="2.36328125" hidden="1" customWidth="1"/>
    <col min="34" max="34" width="36.26953125" hidden="1" customWidth="1"/>
    <col min="35" max="35" width="99.36328125" hidden="1" customWidth="1"/>
    <col min="36" max="36" width="27.453125" hidden="1" customWidth="1"/>
    <col min="37" max="42" width="9" hidden="1" customWidth="1"/>
    <col min="43" max="57" width="9" customWidth="1"/>
  </cols>
  <sheetData>
    <row r="1" spans="1:36" ht="22.5" customHeight="1" thickBot="1">
      <c r="C1" s="292" t="s">
        <v>879</v>
      </c>
      <c r="D1" s="293"/>
      <c r="E1" s="226"/>
      <c r="F1" s="228" t="str">
        <f>IF(E1="","",VLOOKUP(E1,教科別!A2:F254,2)&amp;"    "&amp;VLOOKUP(E1,教科別!A2:F254,5))</f>
        <v/>
      </c>
      <c r="G1" s="254" t="str">
        <f>IF(F1="","",VLOOKUP(E1,教科別!A2:F254,2)&amp;"    ")</f>
        <v/>
      </c>
      <c r="H1" s="228" t="str">
        <f>IF(E1="","",VLOOKUP(E1,教科別!A2:H254,5))</f>
        <v/>
      </c>
    </row>
    <row r="2" spans="1:36" ht="33" customHeight="1">
      <c r="C2" s="294" t="s">
        <v>880</v>
      </c>
      <c r="D2" s="295"/>
      <c r="E2" s="295"/>
      <c r="F2" s="295"/>
    </row>
    <row r="3" spans="1:36" ht="4.5" customHeight="1">
      <c r="C3" s="296"/>
      <c r="D3" s="296"/>
      <c r="E3" s="296"/>
      <c r="F3" s="296"/>
    </row>
    <row r="4" spans="1:36" ht="89.25" customHeight="1">
      <c r="A4" s="255" t="s">
        <v>1061</v>
      </c>
      <c r="C4" s="229"/>
      <c r="D4" s="297" t="str">
        <f>CONCATENATE(AJ8,AJ9,AJ10,AJ11,AJ12,AJ13,AJ14,AJ15,AJ16,AJ17,AJ18,AJ19,AJ20,AJ21)</f>
        <v xml:space="preserve">第１、第２希望に入力漏れがあります。
第３、第４希望に入力漏れがあります。
</v>
      </c>
      <c r="E4" s="297"/>
      <c r="F4" s="297"/>
    </row>
    <row r="5" spans="1:36" ht="7.5" customHeight="1">
      <c r="A5" s="230"/>
      <c r="C5" s="231"/>
      <c r="D5" s="298"/>
      <c r="E5" s="298"/>
      <c r="F5" s="298"/>
    </row>
    <row r="6" spans="1:36" ht="23.25" customHeight="1">
      <c r="A6" s="231"/>
      <c r="C6" s="231"/>
      <c r="D6" s="300" t="s">
        <v>881</v>
      </c>
      <c r="E6" s="300"/>
      <c r="F6" s="300"/>
    </row>
    <row r="7" spans="1:36" ht="195.75" customHeight="1">
      <c r="A7" s="231"/>
      <c r="C7" s="231"/>
      <c r="D7" s="301" t="s">
        <v>1059</v>
      </c>
      <c r="E7" s="301"/>
      <c r="F7" s="301"/>
      <c r="G7">
        <v>1</v>
      </c>
      <c r="K7" s="244" t="str">
        <f>IF(COUNTIF($K$9:$K$17,"重複")&gt;0,"エラー","OK")</f>
        <v>OK</v>
      </c>
      <c r="M7" s="244" t="str">
        <f>IF(COUNTIF($M$9:$M$17,"重複")&gt;0,"エラー","OK")</f>
        <v>OK</v>
      </c>
      <c r="AH7" t="s">
        <v>594</v>
      </c>
      <c r="AI7" t="s">
        <v>593</v>
      </c>
      <c r="AJ7" t="s">
        <v>595</v>
      </c>
    </row>
    <row r="8" spans="1:36" ht="26.5" customHeight="1" thickBot="1">
      <c r="A8" s="232" t="s">
        <v>899</v>
      </c>
      <c r="C8" s="290" t="s">
        <v>582</v>
      </c>
      <c r="D8" s="291"/>
      <c r="E8" s="233" t="s">
        <v>25</v>
      </c>
      <c r="F8" s="234" t="s">
        <v>938</v>
      </c>
      <c r="H8" s="245" t="s">
        <v>849</v>
      </c>
      <c r="I8" s="246" t="s">
        <v>875</v>
      </c>
      <c r="J8" s="247" t="s">
        <v>580</v>
      </c>
      <c r="K8" s="248" t="s">
        <v>579</v>
      </c>
      <c r="L8" s="248" t="s">
        <v>581</v>
      </c>
      <c r="M8" t="s">
        <v>579</v>
      </c>
      <c r="N8" t="s">
        <v>855</v>
      </c>
      <c r="O8" s="249" t="s">
        <v>882</v>
      </c>
      <c r="Q8" s="246" t="s">
        <v>856</v>
      </c>
      <c r="R8">
        <v>191</v>
      </c>
      <c r="S8">
        <v>192</v>
      </c>
      <c r="T8" s="250" t="s">
        <v>857</v>
      </c>
      <c r="U8" s="250"/>
      <c r="V8" s="251"/>
      <c r="AH8" t="s">
        <v>885</v>
      </c>
      <c r="AI8" s="250" t="s">
        <v>886</v>
      </c>
      <c r="AJ8" s="250" t="str">
        <f>IF(上段入力漏れチェック="エラー",AI8&amp;CHAR(10),"")</f>
        <v xml:space="preserve">第１、第２希望に入力漏れがあります。
</v>
      </c>
    </row>
    <row r="9" spans="1:36">
      <c r="A9" s="299"/>
      <c r="C9" s="277" t="s">
        <v>589</v>
      </c>
      <c r="D9" s="267" t="str">
        <f>IF($A9="","",VLOOKUP($A9,教育課題研修!$A$2:$F$18,3))</f>
        <v/>
      </c>
      <c r="E9" s="282" t="str">
        <f>IF(H9=0,"",VLOOKUP(H9,大学等研修リスト,2,FALSE))</f>
        <v/>
      </c>
      <c r="F9" s="235" t="str">
        <f>IF(H9=0,"",IF(VLOOKUP(H9,大学等研修リスト,様式２!I9,FALSE)=0,"",VLOOKUP(H9,大学等研修リスト,様式２!I9,FALSE)))</f>
        <v/>
      </c>
      <c r="H9">
        <f>$A$9</f>
        <v>0</v>
      </c>
      <c r="I9">
        <v>4</v>
      </c>
      <c r="J9" t="str">
        <f>IF(A9=0,"",A9)</f>
        <v/>
      </c>
      <c r="K9" t="str">
        <f>IF(J9="","",IF(COUNTIF($J$9:$J$17,J9)&lt;=1,"OK","重複"))</f>
        <v/>
      </c>
      <c r="L9" t="str">
        <f>IF(H9=0,"",VLOOKUP(H9,大学等研修リスト,2,FALSE))</f>
        <v/>
      </c>
      <c r="M9" t="str">
        <f>IF(L9="","",IF((COUNTIF($L$9:$L$17,L9))&lt;=1,"OK","重複"))</f>
        <v/>
      </c>
      <c r="N9" t="str">
        <f>IF(ISBLANK($A9),"入力漏れ","OK")</f>
        <v>入力漏れ</v>
      </c>
      <c r="O9" s="244" t="str">
        <f>IF(COUNTIF($N$9:$N$14,"入力漏れ")&gt;0,"エラー","OK")</f>
        <v>エラー</v>
      </c>
      <c r="Q9" t="s">
        <v>883</v>
      </c>
      <c r="R9">
        <f>COUNTIF($A$9:$A$14,$R$8)</f>
        <v>0</v>
      </c>
      <c r="S9">
        <f>COUNTIF($A$9:$A$14,$S$8)</f>
        <v>0</v>
      </c>
      <c r="T9" s="244" t="str">
        <f>IF(SUM($R9:$S9)=1,"エラー","OK")</f>
        <v>OK</v>
      </c>
      <c r="AH9" t="s">
        <v>887</v>
      </c>
      <c r="AI9" s="250" t="s">
        <v>888</v>
      </c>
      <c r="AJ9" s="250" t="str">
        <f>IF(上段入力重複チェック="エラー",AI9&amp;CHAR(10),"")</f>
        <v/>
      </c>
    </row>
    <row r="10" spans="1:36">
      <c r="A10" s="266"/>
      <c r="C10" s="278"/>
      <c r="D10" s="268"/>
      <c r="E10" s="271"/>
      <c r="F10" s="236" t="str">
        <f>IF(H10=0,"",IF(VLOOKUP(H10,大学等研修リスト,様式２!I10,FALSE)=0,"",VLOOKUP(H10,大学等研修リスト,様式２!I10,FALSE)))</f>
        <v/>
      </c>
      <c r="H10">
        <f t="shared" ref="H10:H11" si="0">$A$9</f>
        <v>0</v>
      </c>
      <c r="I10">
        <v>5</v>
      </c>
      <c r="Q10" t="s">
        <v>884</v>
      </c>
      <c r="R10">
        <f>COUNTIF($A$21:$A$26,$R$8)</f>
        <v>0</v>
      </c>
      <c r="S10">
        <f>COUNTIF($A$21:$A$26,$S$8)</f>
        <v>0</v>
      </c>
      <c r="T10" s="244" t="str">
        <f>IF(SUM($R10:$S10)=1,"エラー","OK")</f>
        <v>OK</v>
      </c>
      <c r="AH10" t="s">
        <v>889</v>
      </c>
      <c r="AI10" s="250" t="s">
        <v>890</v>
      </c>
      <c r="AJ10" s="250" t="str">
        <f>IF(上段日程重複チェック="エラー",AI10&amp;CHAR(10),"")</f>
        <v/>
      </c>
    </row>
    <row r="11" spans="1:36">
      <c r="A11" s="266"/>
      <c r="C11" s="279"/>
      <c r="D11" s="269"/>
      <c r="E11" s="283"/>
      <c r="F11" s="237" t="str">
        <f>IF(H11=0,"",IF(VLOOKUP(H11,大学等研修リスト,様式２!I11,FALSE)=0,"",VLOOKUP(H11,大学等研修リスト,様式２!I11,FALSE)))</f>
        <v/>
      </c>
      <c r="H11">
        <f t="shared" si="0"/>
        <v>0</v>
      </c>
      <c r="I11">
        <v>6</v>
      </c>
      <c r="AH11" t="s">
        <v>891</v>
      </c>
      <c r="AI11" s="250" t="s">
        <v>892</v>
      </c>
      <c r="AJ11" s="250" t="str">
        <f>IF(下段入力漏れチェック="エラー",AI11&amp;CHAR(10),"")</f>
        <v xml:space="preserve">第３、第４希望に入力漏れがあります。
</v>
      </c>
    </row>
    <row r="12" spans="1:36">
      <c r="A12" s="266"/>
      <c r="C12" s="277" t="s">
        <v>590</v>
      </c>
      <c r="D12" s="285" t="str">
        <f>IF($A12="","",VLOOKUP($A12,教育課題研修!$A$2:$F$18,3))</f>
        <v/>
      </c>
      <c r="E12" s="271" t="str">
        <f>IF(H12=0,"",VLOOKUP(H12,大学等研修リスト,2,FALSE))</f>
        <v/>
      </c>
      <c r="F12" s="236" t="str">
        <f>IF(H12=0,"",IF(VLOOKUP(H12,大学等研修リスト,様式２!I12,FALSE)=0,"",VLOOKUP(H12,大学等研修リスト,様式２!I12,FALSE)))</f>
        <v/>
      </c>
      <c r="H12">
        <f>$A$12</f>
        <v>0</v>
      </c>
      <c r="I12">
        <v>4</v>
      </c>
      <c r="J12" t="str">
        <f>IF(A12=0,"",A12)</f>
        <v/>
      </c>
      <c r="K12" t="str">
        <f>IF(J12="","",IF(COUNTIF($J$9:$J$17,J12)&lt;=1,"OK","重複"))</f>
        <v/>
      </c>
      <c r="L12" t="str">
        <f>IF(H12=0,"",VLOOKUP(H12,大学等研修リスト,2,FALSE))</f>
        <v/>
      </c>
      <c r="M12" t="str">
        <f>IF(L12="","",IF((COUNTIF($L$9:$L$17,L12))&lt;=1,"OK","重複"))</f>
        <v/>
      </c>
      <c r="N12" t="str">
        <f>IF(ISBLANK($A12),"入力漏れ","OK")</f>
        <v>入力漏れ</v>
      </c>
      <c r="Q12" s="250" t="s">
        <v>852</v>
      </c>
      <c r="R12">
        <v>301</v>
      </c>
      <c r="S12">
        <v>302</v>
      </c>
      <c r="T12" t="s">
        <v>853</v>
      </c>
      <c r="AH12" t="s">
        <v>893</v>
      </c>
      <c r="AI12" s="250" t="s">
        <v>894</v>
      </c>
      <c r="AJ12" s="250" t="str">
        <f>IF(下段入力重複チェック="エラー",AI12&amp;CHAR(10),"")</f>
        <v/>
      </c>
    </row>
    <row r="13" spans="1:36">
      <c r="A13" s="266"/>
      <c r="C13" s="278"/>
      <c r="D13" s="285"/>
      <c r="E13" s="271"/>
      <c r="F13" s="236" t="str">
        <f>IF(H13=0,"",IF(VLOOKUP(H13,大学等研修リスト,様式２!I13,FALSE)=0,"",VLOOKUP(H13,大学等研修リスト,様式２!I13,FALSE)))</f>
        <v/>
      </c>
      <c r="H13">
        <f t="shared" ref="H13:H14" si="1">$A$12</f>
        <v>0</v>
      </c>
      <c r="I13">
        <v>5</v>
      </c>
      <c r="Q13" t="s">
        <v>850</v>
      </c>
      <c r="R13">
        <f>COUNTIF($A$9:$A$17,$R$12)</f>
        <v>0</v>
      </c>
      <c r="S13">
        <f>COUNTIF($A$9:$A$17,$S$12)</f>
        <v>0</v>
      </c>
      <c r="T13" s="244" t="str">
        <f>IF(SUM($R13:$S13)=1,"エラー","OK")</f>
        <v>OK</v>
      </c>
      <c r="AH13" t="s">
        <v>920</v>
      </c>
      <c r="AI13" s="250" t="s">
        <v>919</v>
      </c>
      <c r="AJ13" s="250" t="str">
        <f>IF(下段入力上段との重複チェック="エラー",AI13&amp;CHAR(10),"")</f>
        <v/>
      </c>
    </row>
    <row r="14" spans="1:36" ht="13.5" thickBot="1">
      <c r="A14" s="266"/>
      <c r="C14" s="279"/>
      <c r="D14" s="285"/>
      <c r="E14" s="271"/>
      <c r="F14" s="236" t="str">
        <f>IF(H14=0,"",IF(VLOOKUP(H14,大学等研修リスト,様式２!I14,FALSE)=0,"",VLOOKUP(H14,大学等研修リスト,様式２!I14,FALSE)))</f>
        <v/>
      </c>
      <c r="H14">
        <f t="shared" si="1"/>
        <v>0</v>
      </c>
      <c r="I14">
        <v>6</v>
      </c>
      <c r="Q14" t="s">
        <v>851</v>
      </c>
      <c r="R14">
        <f>COUNTIF($A$21:$A$29,$R$12)</f>
        <v>0</v>
      </c>
      <c r="S14">
        <f>COUNTIF($A$21:$A$29,$S$12)</f>
        <v>0</v>
      </c>
      <c r="T14" s="244" t="str">
        <f>IF(SUM($R14:$S14)=1,"エラー","OK")</f>
        <v>OK</v>
      </c>
      <c r="AH14" t="s">
        <v>895</v>
      </c>
      <c r="AI14" s="250" t="s">
        <v>896</v>
      </c>
      <c r="AJ14" s="250" t="str">
        <f>IF(上段兵教大外部講座入力チェック="エラー",AI14&amp;CHAR(10),"")</f>
        <v/>
      </c>
    </row>
    <row r="15" spans="1:36" hidden="1">
      <c r="A15" s="266"/>
      <c r="C15" s="277" t="s">
        <v>898</v>
      </c>
      <c r="D15" s="284" t="str">
        <f>IF($A15="","",VLOOKUP($A15,教育課題研修!$A$2:$F$18,3))</f>
        <v/>
      </c>
      <c r="E15" s="280" t="str">
        <f>IF(H15=0,"",VLOOKUP(H15,大学等研修リスト,2,FALSE))</f>
        <v/>
      </c>
      <c r="F15" s="235" t="str">
        <f>IF(H15=0,"",IF(VLOOKUP(H15,大学等研修リスト,様式２!I15,FALSE)=0,"",VLOOKUP(H15,大学等研修リスト,様式２!I15,FALSE)))</f>
        <v/>
      </c>
      <c r="H15">
        <f>$A$15</f>
        <v>0</v>
      </c>
      <c r="I15">
        <v>4</v>
      </c>
      <c r="J15" t="str">
        <f>IF(A15=0,"",A15)</f>
        <v/>
      </c>
      <c r="K15" t="str">
        <f>IF(J15="","",IF(COUNTIF($J$9:$J$17,J15)&lt;=1,"OK","重複"))</f>
        <v/>
      </c>
      <c r="L15" t="str">
        <f>IF(H15=0,"",VLOOKUP(H15,大学等研修リスト,2,FALSE))</f>
        <v/>
      </c>
      <c r="M15" t="str">
        <f>IF(L15="","",IF((COUNTIF($L$9:$L$17,L15))&lt;=1,"OK","重複"))</f>
        <v/>
      </c>
      <c r="N15" t="str">
        <f>IF(ISBLANK($A15),"入力漏れ","OK")</f>
        <v>入力漏れ</v>
      </c>
      <c r="R15" s="251"/>
      <c r="AH15" t="s">
        <v>897</v>
      </c>
      <c r="AI15" s="250" t="s">
        <v>896</v>
      </c>
      <c r="AJ15" s="250" t="str">
        <f>IF(下段兵教大外部講座入力チェック="エラー",AI15&amp;CHAR(10),"")</f>
        <v/>
      </c>
    </row>
    <row r="16" spans="1:36" hidden="1">
      <c r="A16" s="266"/>
      <c r="C16" s="278"/>
      <c r="D16" s="285"/>
      <c r="E16" s="274"/>
      <c r="F16" s="236" t="str">
        <f>IF(H16=0,"",IF(VLOOKUP(H16,大学等研修リスト,様式２!I16,FALSE)=0,"",VLOOKUP(H16,大学等研修リスト,様式２!I16,FALSE)))</f>
        <v/>
      </c>
      <c r="H16">
        <f t="shared" ref="H16:H17" si="2">$A$15</f>
        <v>0</v>
      </c>
      <c r="I16">
        <v>5</v>
      </c>
      <c r="Q16" s="250" t="s">
        <v>854</v>
      </c>
      <c r="R16">
        <v>341</v>
      </c>
      <c r="S16">
        <v>342</v>
      </c>
      <c r="T16">
        <v>343</v>
      </c>
      <c r="U16">
        <v>344</v>
      </c>
      <c r="AH16" t="s">
        <v>858</v>
      </c>
      <c r="AI16" s="250" t="s">
        <v>864</v>
      </c>
      <c r="AJ16" s="250" t="str">
        <f>IF(上段情報担当者養成講座チェック="エラー",AI16&amp;CHAR(10),"")</f>
        <v/>
      </c>
    </row>
    <row r="17" spans="1:36" ht="13.15" hidden="1" customHeight="1" thickBot="1">
      <c r="A17" s="276"/>
      <c r="C17" s="279"/>
      <c r="D17" s="286"/>
      <c r="E17" s="281"/>
      <c r="F17" s="237" t="str">
        <f>IF(H17=0,"",IF(VLOOKUP(H17,大学等研修リスト,様式２!I17,FALSE)=0,"",VLOOKUP(H17,大学等研修リスト,様式２!I17,FALSE)))</f>
        <v/>
      </c>
      <c r="H17">
        <f t="shared" si="2"/>
        <v>0</v>
      </c>
      <c r="I17">
        <v>6</v>
      </c>
      <c r="Q17" t="s">
        <v>850</v>
      </c>
      <c r="R17" s="251">
        <f>COUNTIF($A$9:$A$17,R$16)</f>
        <v>0</v>
      </c>
      <c r="S17" s="251">
        <f t="shared" ref="S17:U17" si="3">COUNTIF($A$9:$A$17,S$16)</f>
        <v>0</v>
      </c>
      <c r="T17" s="251">
        <f t="shared" si="3"/>
        <v>0</v>
      </c>
      <c r="U17" s="251">
        <f t="shared" si="3"/>
        <v>0</v>
      </c>
      <c r="V17" s="244" t="str">
        <f>IF(SUM($R17:$U17)&gt;1,"エラー","OK")</f>
        <v>OK</v>
      </c>
      <c r="AH17" t="s">
        <v>859</v>
      </c>
      <c r="AI17" s="250" t="s">
        <v>864</v>
      </c>
      <c r="AJ17" s="250" t="str">
        <f>IF(下段情報担当者養成講座チェック="エラー",AI17&amp;CHAR(10),"")</f>
        <v/>
      </c>
    </row>
    <row r="18" spans="1:36" ht="13.5" customHeight="1">
      <c r="A18" s="238"/>
      <c r="D18" s="287" t="s">
        <v>1060</v>
      </c>
      <c r="E18" s="288"/>
      <c r="F18" s="288"/>
      <c r="H18"/>
      <c r="R18" s="251"/>
      <c r="S18" s="251"/>
      <c r="T18" s="251"/>
      <c r="U18" s="251"/>
      <c r="AH18" t="s">
        <v>860</v>
      </c>
      <c r="AI18" s="250" t="s">
        <v>865</v>
      </c>
      <c r="AJ18" s="250" t="str">
        <f>IF(上段いじめ問題講座チェック="エラー",AI18&amp;CHAR(10),"")</f>
        <v/>
      </c>
    </row>
    <row r="19" spans="1:36" ht="51.75" customHeight="1">
      <c r="A19" s="239"/>
      <c r="C19" s="240"/>
      <c r="D19" s="289"/>
      <c r="E19" s="289"/>
      <c r="F19" s="289"/>
      <c r="H19"/>
      <c r="R19" s="251"/>
      <c r="AH19" t="s">
        <v>862</v>
      </c>
      <c r="AI19" s="250" t="s">
        <v>863</v>
      </c>
      <c r="AJ19" s="250" t="str">
        <f>IF(兵教大外部特別支援日程重複チェック="エラー",AI19&amp;CHAR(10),"")</f>
        <v/>
      </c>
    </row>
    <row r="20" spans="1:36" ht="23.25" customHeight="1">
      <c r="A20" s="232" t="s">
        <v>900</v>
      </c>
      <c r="C20" s="290" t="s">
        <v>582</v>
      </c>
      <c r="D20" s="291"/>
      <c r="E20" s="233" t="s">
        <v>25</v>
      </c>
      <c r="F20" s="234" t="s">
        <v>938</v>
      </c>
      <c r="H20"/>
      <c r="N20" t="s">
        <v>855</v>
      </c>
      <c r="O20" s="249" t="s">
        <v>921</v>
      </c>
      <c r="Q20" s="250" t="s">
        <v>861</v>
      </c>
      <c r="R20" s="251">
        <v>171</v>
      </c>
      <c r="S20">
        <v>261</v>
      </c>
      <c r="T20" t="s">
        <v>853</v>
      </c>
      <c r="AH20" t="s">
        <v>867</v>
      </c>
      <c r="AI20" s="250" t="s">
        <v>869</v>
      </c>
      <c r="AJ20" s="250" t="str">
        <f>IF(上段研修所講座チェック="エラー",AI20&amp;CHAR(10),"")</f>
        <v/>
      </c>
    </row>
    <row r="21" spans="1:36">
      <c r="A21" s="266"/>
      <c r="C21" s="277" t="s">
        <v>591</v>
      </c>
      <c r="D21" s="284" t="str">
        <f>IF($A21="","",VLOOKUP($A21,教育課題研修!$A$2:$F$18,3))</f>
        <v/>
      </c>
      <c r="E21" s="282" t="str">
        <f>IF(H21=0,"",VLOOKUP(H21,大学等研修リスト,2,FALSE))</f>
        <v/>
      </c>
      <c r="F21" s="235" t="str">
        <f>IF(H21=0,"",IF(VLOOKUP(H21,大学等研修リスト,様式２!I21,FALSE)=0,"",VLOOKUP(H21,大学等研修リスト,様式２!I21,FALSE)))</f>
        <v/>
      </c>
      <c r="H21">
        <f>$A$21</f>
        <v>0</v>
      </c>
      <c r="I21">
        <v>4</v>
      </c>
      <c r="J21" t="str">
        <f>IF(A21=0,"",A21)</f>
        <v/>
      </c>
      <c r="K21" t="str">
        <f>IF($J21="","",IF(COUNTIF($J$9:$J$17,J21)&lt;1,"OK","重複"))</f>
        <v/>
      </c>
      <c r="L21" t="str">
        <f>IF($J21="","",IF(COUNTIF($J$21:$J$29,$J21)&lt;=1,"OK","重複"))</f>
        <v/>
      </c>
      <c r="N21" t="str">
        <f>IF(ISBLANK($A21),"入力漏れ","OK")</f>
        <v>入力漏れ</v>
      </c>
      <c r="O21" s="244" t="str">
        <f>IF(COUNTIF($N$21:$N$26,"入力漏れ")&gt;0,"エラー","OK")</f>
        <v>エラー</v>
      </c>
      <c r="Q21" t="s">
        <v>850</v>
      </c>
      <c r="R21">
        <f>COUNTIF($A$9:$A$17,R$20)</f>
        <v>0</v>
      </c>
      <c r="S21">
        <f>COUNTIF($A$9:$A$17,S$20)</f>
        <v>0</v>
      </c>
      <c r="T21" s="244" t="str">
        <f>IF(SUM($R$21:$S$21)=-1,"エラー","OK")</f>
        <v>OK</v>
      </c>
      <c r="AH21" t="s">
        <v>868</v>
      </c>
      <c r="AI21" s="250" t="s">
        <v>870</v>
      </c>
      <c r="AJ21" s="250" t="str">
        <f>IF(下段研修所講座チェック="エラー",AI21&amp;CHAR(10),"")</f>
        <v/>
      </c>
    </row>
    <row r="22" spans="1:36">
      <c r="A22" s="266"/>
      <c r="C22" s="278"/>
      <c r="D22" s="285"/>
      <c r="E22" s="271"/>
      <c r="F22" s="236" t="str">
        <f>IF(H22=0,"",IF(VLOOKUP(H22,大学等研修リスト,様式２!I22,FALSE)=0,"",VLOOKUP(H22,大学等研修リスト,様式２!I22,FALSE)))</f>
        <v/>
      </c>
      <c r="H22">
        <f t="shared" ref="H22:H23" si="4">$A$21</f>
        <v>0</v>
      </c>
      <c r="I22">
        <v>5</v>
      </c>
      <c r="AI22" s="250"/>
      <c r="AJ22" s="250"/>
    </row>
    <row r="23" spans="1:36">
      <c r="A23" s="266"/>
      <c r="C23" s="279"/>
      <c r="D23" s="286"/>
      <c r="E23" s="283"/>
      <c r="F23" s="237" t="str">
        <f>IF(H23=0,"",IF(VLOOKUP(H23,大学等研修リスト,様式２!I23,FALSE)=0,"",VLOOKUP(H23,大学等研修リスト,様式２!I23,FALSE)))</f>
        <v/>
      </c>
      <c r="H23">
        <f t="shared" si="4"/>
        <v>0</v>
      </c>
      <c r="I23">
        <v>6</v>
      </c>
      <c r="Q23" s="250" t="s">
        <v>866</v>
      </c>
      <c r="R23">
        <v>111</v>
      </c>
      <c r="S23">
        <v>112</v>
      </c>
      <c r="T23">
        <v>121</v>
      </c>
      <c r="U23">
        <v>122</v>
      </c>
      <c r="V23">
        <v>131</v>
      </c>
      <c r="W23">
        <v>132</v>
      </c>
      <c r="X23">
        <v>141</v>
      </c>
      <c r="Y23">
        <v>142</v>
      </c>
      <c r="Z23">
        <v>151</v>
      </c>
      <c r="AA23">
        <v>152</v>
      </c>
      <c r="AB23">
        <v>161</v>
      </c>
      <c r="AC23">
        <v>162</v>
      </c>
      <c r="AD23">
        <v>171</v>
      </c>
      <c r="AE23">
        <v>172</v>
      </c>
      <c r="AF23" t="s">
        <v>853</v>
      </c>
      <c r="AI23" s="252"/>
      <c r="AJ23" s="250"/>
    </row>
    <row r="24" spans="1:36" ht="13.5" customHeight="1">
      <c r="A24" s="266"/>
      <c r="C24" s="277" t="s">
        <v>592</v>
      </c>
      <c r="D24" s="267" t="str">
        <f>IF($A24="","",VLOOKUP($A24,研修所研修リスト,3,FALSE))</f>
        <v/>
      </c>
      <c r="E24" s="270" t="str">
        <f>IF(H24=0,"",VLOOKUP(H24,研修所研修リスト,2,FALSE))</f>
        <v/>
      </c>
      <c r="F24" s="235" t="str">
        <f>IF($H$24=0,"",IF(VLOOKUP($H$24,研修所研修リスト,様式２!$I24,FALSE)=0,"",VLOOKUP($H$24,研修所研修リスト,様式２!$I24,FALSE)))</f>
        <v/>
      </c>
      <c r="H24">
        <f>$A$24</f>
        <v>0</v>
      </c>
      <c r="I24">
        <v>4</v>
      </c>
      <c r="J24" t="str">
        <f>IF(A24=0,"",A24)</f>
        <v/>
      </c>
      <c r="K24" t="str">
        <f>IF(J24="","",IF(COUNTIF($J$9:$J$17,J24)&lt;1,"OK","重複"))</f>
        <v/>
      </c>
      <c r="L24" t="str">
        <f>IF($J24="","",IF(COUNTIF($J$21:$J$29,$J24)&lt;=1,"OK","重複"))</f>
        <v/>
      </c>
      <c r="N24" t="str">
        <f>IF(ISBLANK($A24),"入力漏れ","OK")</f>
        <v>入力漏れ</v>
      </c>
      <c r="Q24" t="s">
        <v>850</v>
      </c>
      <c r="R24">
        <f>COUNTIF($A$9:$A$17,R$23)</f>
        <v>0</v>
      </c>
      <c r="S24">
        <f t="shared" ref="S24:AE24" si="5">COUNTIF($A$9:$A$17,S$23)</f>
        <v>0</v>
      </c>
      <c r="T24">
        <f t="shared" si="5"/>
        <v>0</v>
      </c>
      <c r="U24">
        <f t="shared" si="5"/>
        <v>0</v>
      </c>
      <c r="V24">
        <f t="shared" si="5"/>
        <v>0</v>
      </c>
      <c r="W24">
        <f t="shared" si="5"/>
        <v>0</v>
      </c>
      <c r="X24">
        <f t="shared" si="5"/>
        <v>0</v>
      </c>
      <c r="Y24">
        <f t="shared" si="5"/>
        <v>0</v>
      </c>
      <c r="Z24">
        <f t="shared" si="5"/>
        <v>0</v>
      </c>
      <c r="AA24">
        <f t="shared" si="5"/>
        <v>0</v>
      </c>
      <c r="AB24">
        <f t="shared" si="5"/>
        <v>0</v>
      </c>
      <c r="AC24">
        <f t="shared" si="5"/>
        <v>0</v>
      </c>
      <c r="AD24">
        <f t="shared" si="5"/>
        <v>0</v>
      </c>
      <c r="AE24">
        <f t="shared" si="5"/>
        <v>0</v>
      </c>
      <c r="AF24" s="244" t="str">
        <f>IF(SUM($R24:$AE24)=3,"エラー","OK")</f>
        <v>OK</v>
      </c>
    </row>
    <row r="25" spans="1:36">
      <c r="A25" s="266"/>
      <c r="C25" s="278"/>
      <c r="D25" s="268"/>
      <c r="E25" s="271"/>
      <c r="F25" s="236" t="str">
        <f>IF($H$24=0,"",IF(VLOOKUP($H$24,研修所研修リスト,様式２!$I25,FALSE)=0,"",VLOOKUP($H$24,研修所研修リスト,様式２!$I25,FALSE)))</f>
        <v/>
      </c>
      <c r="H25">
        <f>$A$24</f>
        <v>0</v>
      </c>
      <c r="I25">
        <v>5</v>
      </c>
      <c r="Q25" t="s">
        <v>851</v>
      </c>
      <c r="R25">
        <f>COUNTIF($A$21:$A$29,R$23)</f>
        <v>0</v>
      </c>
      <c r="S25">
        <f t="shared" ref="S25:AE25" si="6">COUNTIF($A$21:$A$29,S$23)</f>
        <v>0</v>
      </c>
      <c r="T25">
        <f t="shared" si="6"/>
        <v>0</v>
      </c>
      <c r="U25">
        <f t="shared" si="6"/>
        <v>0</v>
      </c>
      <c r="V25">
        <f t="shared" si="6"/>
        <v>0</v>
      </c>
      <c r="W25">
        <f t="shared" si="6"/>
        <v>0</v>
      </c>
      <c r="X25">
        <f t="shared" si="6"/>
        <v>0</v>
      </c>
      <c r="Y25">
        <f t="shared" si="6"/>
        <v>0</v>
      </c>
      <c r="Z25">
        <f t="shared" si="6"/>
        <v>0</v>
      </c>
      <c r="AA25">
        <f t="shared" si="6"/>
        <v>0</v>
      </c>
      <c r="AB25">
        <f t="shared" si="6"/>
        <v>0</v>
      </c>
      <c r="AC25">
        <f t="shared" si="6"/>
        <v>0</v>
      </c>
      <c r="AD25">
        <f t="shared" si="6"/>
        <v>0</v>
      </c>
      <c r="AE25">
        <f t="shared" si="6"/>
        <v>0</v>
      </c>
      <c r="AF25" s="244" t="str">
        <f>IF(SUM($R25:$AE25)=3,"エラー","OK")</f>
        <v>OK</v>
      </c>
    </row>
    <row r="26" spans="1:36">
      <c r="A26" s="266"/>
      <c r="C26" s="279"/>
      <c r="D26" s="269"/>
      <c r="E26" s="272"/>
      <c r="F26" s="237" t="str">
        <f>IF($H$24=0,"",IF(VLOOKUP($H$24,研修所研修リスト,様式２!$I26,FALSE)=0,"",VLOOKUP($H$24,研修所研修リスト,様式２!$I26,FALSE)))</f>
        <v/>
      </c>
      <c r="H26">
        <f>$A$24</f>
        <v>0</v>
      </c>
      <c r="I26">
        <v>6</v>
      </c>
    </row>
    <row r="27" spans="1:36" ht="13.5" hidden="1" customHeight="1">
      <c r="A27" s="266"/>
      <c r="C27" s="277" t="s">
        <v>898</v>
      </c>
      <c r="D27" s="267" t="str">
        <f>IF($A27="","",VLOOKUP($A27,教育課題研修!$A$2:$F$18,3))</f>
        <v/>
      </c>
      <c r="E27" s="273" t="str">
        <f>IF(H27=0,"",VLOOKUP(H27,研修所研修リスト,2,FALSE))</f>
        <v/>
      </c>
      <c r="F27" s="241" t="str">
        <f>IF($H$27=0,"",IF(VLOOKUP($H$27,研修所研修リスト,様式２!$I27,FALSE)=0,"",VLOOKUP($H$27,研修所研修リスト,様式２!$I27,FALSE)))</f>
        <v/>
      </c>
      <c r="H27">
        <f>$A$27</f>
        <v>0</v>
      </c>
      <c r="I27">
        <v>4</v>
      </c>
      <c r="J27" t="str">
        <f>IF(A27=0,"",A27)</f>
        <v/>
      </c>
      <c r="K27" t="str">
        <f>IF(J27="","",IF(COUNTIF($J$9:$J$17,J27)&lt;1,"OK","重複"))</f>
        <v/>
      </c>
      <c r="L27" t="str">
        <f>IF($J27="","",IF(COUNTIF($J$21:$J$29,$J27)&lt;=1,"OK","重複"))</f>
        <v/>
      </c>
      <c r="N27" t="str">
        <f>IF(ISBLANK($A27),"入力漏れ","OK")</f>
        <v>入力漏れ</v>
      </c>
    </row>
    <row r="28" spans="1:36" hidden="1">
      <c r="A28" s="266"/>
      <c r="C28" s="278"/>
      <c r="D28" s="268"/>
      <c r="E28" s="274"/>
      <c r="F28" s="242" t="str">
        <f>IF($H$27=0,"",IF(VLOOKUP($H$27,研修所研修リスト,様式２!$I28,FALSE)=0,"",VLOOKUP($H$27,研修所研修リスト,様式２!$I28,FALSE)))</f>
        <v/>
      </c>
      <c r="H28">
        <f>$A$27</f>
        <v>0</v>
      </c>
      <c r="I28">
        <v>5</v>
      </c>
    </row>
    <row r="29" spans="1:36" ht="13.5" hidden="1" thickBot="1">
      <c r="A29" s="276"/>
      <c r="C29" s="279"/>
      <c r="D29" s="269"/>
      <c r="E29" s="275"/>
      <c r="F29" s="243" t="str">
        <f>IF($H$27=0,"",IF(VLOOKUP($H$27,研修所研修リスト,様式２!$I29,FALSE)=0,"",VLOOKUP($H$27,研修所研修リスト,様式２!$I29,FALSE)))</f>
        <v/>
      </c>
      <c r="H29">
        <f>$A$27</f>
        <v>0</v>
      </c>
      <c r="I29">
        <v>6</v>
      </c>
    </row>
    <row r="30" spans="1:36" ht="13.5" customHeight="1">
      <c r="D30" s="264" t="s">
        <v>1062</v>
      </c>
      <c r="E30" s="265"/>
      <c r="F30" s="265"/>
    </row>
    <row r="31" spans="1:36" ht="106.5" customHeight="1">
      <c r="D31" s="265"/>
      <c r="E31" s="265"/>
      <c r="F31" s="265"/>
      <c r="K31" s="244" t="str">
        <f>IF(COUNTIF($K$21:$K$29,"重複")&gt;0,"エラー","OK")</f>
        <v>OK</v>
      </c>
      <c r="L31" s="244" t="str">
        <f>IF(COUNTIF($L$21:$L$29,"重複")&gt;0,"エラー","OK")</f>
        <v>OK</v>
      </c>
    </row>
    <row r="32" spans="1:36" ht="20.25" customHeight="1">
      <c r="D32" t="s">
        <v>848</v>
      </c>
      <c r="F32" s="59" t="s">
        <v>871</v>
      </c>
    </row>
    <row r="33" spans="6:6" ht="25.15" customHeight="1">
      <c r="F33" s="59" t="s">
        <v>872</v>
      </c>
    </row>
    <row r="34" spans="6:6" ht="20.25" customHeight="1">
      <c r="F34" s="59" t="s">
        <v>873</v>
      </c>
    </row>
    <row r="35" spans="6:6" ht="20.25" hidden="1" customHeight="1">
      <c r="F35" s="59" t="s">
        <v>874</v>
      </c>
    </row>
    <row r="36" spans="6:6" hidden="1"/>
  </sheetData>
  <sheetProtection algorithmName="SHA-512" hashValue="tYXUXgRJxvQ/fxOv+Ij6SO732woNV71utCpBGpV07EKUJ8QbbXgdrv9y7nTFYxPexGJGXa5MrW5BZJ2zMnG4Sw==" saltValue="grnNy38SRHACX6EZ4FnU3g==" spinCount="100000" sheet="1" selectLockedCells="1"/>
  <mergeCells count="35">
    <mergeCell ref="C1:D1"/>
    <mergeCell ref="A12:A14"/>
    <mergeCell ref="A15:A17"/>
    <mergeCell ref="C12:C14"/>
    <mergeCell ref="C15:C17"/>
    <mergeCell ref="C2:F2"/>
    <mergeCell ref="C3:F3"/>
    <mergeCell ref="D4:F4"/>
    <mergeCell ref="D5:F5"/>
    <mergeCell ref="A9:A11"/>
    <mergeCell ref="C8:D8"/>
    <mergeCell ref="E9:E11"/>
    <mergeCell ref="D6:F6"/>
    <mergeCell ref="D7:F7"/>
    <mergeCell ref="D9:D11"/>
    <mergeCell ref="C9:C11"/>
    <mergeCell ref="C21:C23"/>
    <mergeCell ref="A21:A23"/>
    <mergeCell ref="E12:E14"/>
    <mergeCell ref="E15:E17"/>
    <mergeCell ref="E21:E23"/>
    <mergeCell ref="D15:D17"/>
    <mergeCell ref="D21:D23"/>
    <mergeCell ref="D12:D14"/>
    <mergeCell ref="D18:F19"/>
    <mergeCell ref="C20:D20"/>
    <mergeCell ref="D30:F31"/>
    <mergeCell ref="A24:A26"/>
    <mergeCell ref="D24:D26"/>
    <mergeCell ref="E24:E26"/>
    <mergeCell ref="D27:D29"/>
    <mergeCell ref="E27:E29"/>
    <mergeCell ref="A27:A29"/>
    <mergeCell ref="C24:C26"/>
    <mergeCell ref="C27:C29"/>
  </mergeCells>
  <phoneticPr fontId="4"/>
  <conditionalFormatting sqref="D4:F4">
    <cfRule type="expression" dxfId="2" priority="3">
      <formula>$D$4&lt;&gt;""</formula>
    </cfRule>
  </conditionalFormatting>
  <conditionalFormatting sqref="E1">
    <cfRule type="cellIs" dxfId="1" priority="1" operator="equal">
      <formula>""</formula>
    </cfRule>
    <cfRule type="cellIs" dxfId="0" priority="2" operator="equal">
      <formula>""""""</formula>
    </cfRule>
  </conditionalFormatting>
  <dataValidations count="1">
    <dataValidation type="list" allowBlank="1" showInputMessage="1" showErrorMessage="1" promptTitle="受講番号入力" prompt="受講番号を入力するか、ドロップダウンリストで選択してください。" sqref="E1" xr:uid="{00000000-0002-0000-0000-000000000000}">
      <formula1>受講番号リスト</formula1>
    </dataValidation>
  </dataValidations>
  <pageMargins left="0.70866141732283472" right="0.70866141732283472" top="0.74803149606299213" bottom="0.74803149606299213" header="0.31496062992125984" footer="0.31496062992125984"/>
  <pageSetup paperSize="9" scale="87" orientation="portrait" r:id="rId1"/>
  <colBreaks count="2" manualBreakCount="2">
    <brk id="2" max="1048575" man="1"/>
    <brk id="6"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教育課題研修!$A$2:$A$18</xm:f>
          </x14:formula1>
          <xm:sqref>A9:A17 A21:A29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2060"/>
  </sheetPr>
  <dimension ref="A1:AC1315"/>
  <sheetViews>
    <sheetView zoomScaleNormal="100" workbookViewId="0">
      <pane xSplit="2" ySplit="1" topLeftCell="C101" activePane="bottomRight" state="frozen"/>
      <selection activeCell="D7" sqref="D7:F7"/>
      <selection pane="topRight" activeCell="D7" sqref="D7:F7"/>
      <selection pane="bottomLeft" activeCell="D7" sqref="D7:F7"/>
      <selection pane="bottomRight" activeCell="Q13" sqref="Q13"/>
    </sheetView>
  </sheetViews>
  <sheetFormatPr defaultColWidth="9" defaultRowHeight="13"/>
  <cols>
    <col min="1" max="1" width="9.90625" style="29" bestFit="1" customWidth="1"/>
    <col min="2" max="2" width="32.6328125" style="29" bestFit="1" customWidth="1"/>
    <col min="3" max="3" width="6.08984375" style="28" customWidth="1"/>
    <col min="4" max="4" width="7.08984375" style="28" customWidth="1"/>
    <col min="5" max="5" width="6.08984375" style="28" customWidth="1"/>
    <col min="6" max="6" width="7.08984375" style="28" customWidth="1"/>
    <col min="7" max="8" width="13.90625" style="29" customWidth="1"/>
    <col min="9" max="10" width="7.08984375" style="28" customWidth="1"/>
    <col min="11" max="11" width="16.7265625" style="30" bestFit="1" customWidth="1"/>
    <col min="12" max="12" width="12.7265625" style="29" customWidth="1"/>
    <col min="13" max="13" width="9" style="28"/>
    <col min="14" max="14" width="11.90625" style="28" bestFit="1" customWidth="1"/>
    <col min="15" max="16" width="9" style="29" customWidth="1"/>
    <col min="17" max="17" width="9" style="29"/>
    <col min="18" max="18" width="9" style="29" customWidth="1"/>
    <col min="19" max="16384" width="9" style="29"/>
  </cols>
  <sheetData>
    <row r="1" spans="1:29" s="28" customFormat="1" ht="26">
      <c r="A1" s="31" t="s">
        <v>54</v>
      </c>
      <c r="B1" s="31" t="s">
        <v>55</v>
      </c>
      <c r="C1" s="32" t="s">
        <v>56</v>
      </c>
      <c r="D1" s="32" t="s">
        <v>57</v>
      </c>
      <c r="E1" s="32" t="s">
        <v>58</v>
      </c>
      <c r="F1" s="32" t="s">
        <v>59</v>
      </c>
      <c r="G1" s="31" t="s">
        <v>60</v>
      </c>
      <c r="H1" s="31" t="s">
        <v>61</v>
      </c>
      <c r="I1" s="32" t="s">
        <v>62</v>
      </c>
      <c r="J1" s="32" t="s">
        <v>63</v>
      </c>
      <c r="K1" s="33" t="s">
        <v>64</v>
      </c>
      <c r="L1" s="34" t="s">
        <v>65</v>
      </c>
      <c r="M1" s="35" t="s">
        <v>66</v>
      </c>
      <c r="N1" s="35" t="s">
        <v>67</v>
      </c>
      <c r="O1" s="32" t="s">
        <v>68</v>
      </c>
      <c r="P1" s="32" t="s">
        <v>69</v>
      </c>
      <c r="Q1" s="32" t="s">
        <v>70</v>
      </c>
      <c r="R1" s="32" t="s">
        <v>71</v>
      </c>
      <c r="S1" s="28" t="s">
        <v>55</v>
      </c>
    </row>
    <row r="2" spans="1:29">
      <c r="A2" s="36">
        <v>120614</v>
      </c>
      <c r="B2" s="37" t="s">
        <v>530</v>
      </c>
      <c r="C2" s="38">
        <v>11</v>
      </c>
      <c r="D2" s="38" t="s">
        <v>73</v>
      </c>
      <c r="E2" s="38">
        <v>1</v>
      </c>
      <c r="F2" s="38" t="s">
        <v>73</v>
      </c>
      <c r="G2" s="37" t="s">
        <v>531</v>
      </c>
      <c r="H2" s="37" t="s">
        <v>532</v>
      </c>
      <c r="I2" s="38">
        <v>3</v>
      </c>
      <c r="J2" s="38" t="s">
        <v>76</v>
      </c>
      <c r="K2" s="39">
        <v>137</v>
      </c>
      <c r="L2" s="37">
        <v>148</v>
      </c>
      <c r="M2" s="38" t="s">
        <v>77</v>
      </c>
      <c r="N2" s="38" t="s">
        <v>78</v>
      </c>
      <c r="O2" s="39" t="s">
        <v>298</v>
      </c>
      <c r="P2" s="37">
        <v>4</v>
      </c>
      <c r="Q2" s="39" t="s">
        <v>299</v>
      </c>
      <c r="R2" s="37">
        <v>4</v>
      </c>
      <c r="S2" s="29" t="s">
        <v>530</v>
      </c>
      <c r="X2" s="29">
        <v>1</v>
      </c>
      <c r="Y2" s="260">
        <v>321001</v>
      </c>
      <c r="Z2" s="29" t="s">
        <v>628</v>
      </c>
      <c r="AA2" s="29" t="s">
        <v>79</v>
      </c>
      <c r="AB2" s="29">
        <v>1</v>
      </c>
      <c r="AC2" s="29" t="s">
        <v>1063</v>
      </c>
    </row>
    <row r="3" spans="1:29">
      <c r="A3" s="36">
        <v>321001</v>
      </c>
      <c r="B3" s="37" t="s">
        <v>80</v>
      </c>
      <c r="C3" s="38">
        <v>11</v>
      </c>
      <c r="D3" s="38" t="s">
        <v>73</v>
      </c>
      <c r="E3" s="38">
        <v>1</v>
      </c>
      <c r="F3" s="38" t="s">
        <v>73</v>
      </c>
      <c r="G3" s="37" t="s">
        <v>81</v>
      </c>
      <c r="H3" s="37" t="s">
        <v>82</v>
      </c>
      <c r="I3" s="38">
        <v>3</v>
      </c>
      <c r="J3" s="38" t="s">
        <v>76</v>
      </c>
      <c r="K3" s="39">
        <v>2</v>
      </c>
      <c r="L3" s="37">
        <v>2</v>
      </c>
      <c r="M3" s="38" t="s">
        <v>77</v>
      </c>
      <c r="N3" s="38" t="s">
        <v>78</v>
      </c>
      <c r="O3" s="39" t="s">
        <v>79</v>
      </c>
      <c r="P3" s="37">
        <v>1</v>
      </c>
      <c r="Q3" s="39" t="s">
        <v>79</v>
      </c>
      <c r="R3" s="37">
        <v>1</v>
      </c>
      <c r="S3" s="29" t="s">
        <v>80</v>
      </c>
      <c r="X3" s="29">
        <v>2</v>
      </c>
      <c r="Y3" s="260">
        <v>321003</v>
      </c>
      <c r="Z3" s="29" t="s">
        <v>629</v>
      </c>
      <c r="AA3" s="29" t="s">
        <v>79</v>
      </c>
      <c r="AB3" s="29">
        <v>1</v>
      </c>
      <c r="AC3" s="29" t="s">
        <v>1064</v>
      </c>
    </row>
    <row r="4" spans="1:29">
      <c r="A4" s="36">
        <v>321003</v>
      </c>
      <c r="B4" s="37" t="s">
        <v>72</v>
      </c>
      <c r="C4" s="38">
        <v>11</v>
      </c>
      <c r="D4" s="38" t="s">
        <v>73</v>
      </c>
      <c r="E4" s="38">
        <v>1</v>
      </c>
      <c r="F4" s="38" t="s">
        <v>73</v>
      </c>
      <c r="G4" s="37" t="s">
        <v>74</v>
      </c>
      <c r="H4" s="37" t="s">
        <v>75</v>
      </c>
      <c r="I4" s="38">
        <v>3</v>
      </c>
      <c r="J4" s="38" t="s">
        <v>76</v>
      </c>
      <c r="K4" s="39">
        <v>1</v>
      </c>
      <c r="L4" s="37">
        <v>1</v>
      </c>
      <c r="M4" s="38" t="s">
        <v>77</v>
      </c>
      <c r="N4" s="38" t="s">
        <v>78</v>
      </c>
      <c r="O4" s="39" t="s">
        <v>79</v>
      </c>
      <c r="P4" s="37">
        <v>1</v>
      </c>
      <c r="Q4" s="39" t="s">
        <v>79</v>
      </c>
      <c r="R4" s="37">
        <v>1</v>
      </c>
      <c r="S4" s="29" t="s">
        <v>72</v>
      </c>
      <c r="X4" s="29">
        <v>3</v>
      </c>
      <c r="Y4" s="260">
        <v>321006</v>
      </c>
      <c r="Z4" s="29" t="s">
        <v>642</v>
      </c>
      <c r="AA4" s="29" t="s">
        <v>79</v>
      </c>
      <c r="AB4" s="29">
        <v>1</v>
      </c>
      <c r="AC4" s="29" t="s">
        <v>1065</v>
      </c>
    </row>
    <row r="5" spans="1:29">
      <c r="A5" s="36">
        <v>321006</v>
      </c>
      <c r="B5" s="37" t="s">
        <v>83</v>
      </c>
      <c r="C5" s="38">
        <v>11</v>
      </c>
      <c r="D5" s="38" t="s">
        <v>73</v>
      </c>
      <c r="E5" s="38">
        <v>1</v>
      </c>
      <c r="F5" s="38" t="s">
        <v>73</v>
      </c>
      <c r="G5" s="37" t="s">
        <v>84</v>
      </c>
      <c r="H5" s="37" t="s">
        <v>85</v>
      </c>
      <c r="I5" s="38">
        <v>3</v>
      </c>
      <c r="J5" s="38" t="s">
        <v>76</v>
      </c>
      <c r="K5" s="39">
        <v>3</v>
      </c>
      <c r="L5" s="37">
        <v>3</v>
      </c>
      <c r="M5" s="38" t="s">
        <v>77</v>
      </c>
      <c r="N5" s="38" t="s">
        <v>78</v>
      </c>
      <c r="O5" s="39" t="s">
        <v>79</v>
      </c>
      <c r="P5" s="37">
        <v>1</v>
      </c>
      <c r="Q5" s="39" t="s">
        <v>79</v>
      </c>
      <c r="R5" s="37">
        <v>1</v>
      </c>
      <c r="S5" s="29" t="s">
        <v>83</v>
      </c>
      <c r="X5" s="29">
        <v>4</v>
      </c>
      <c r="Y5" s="260">
        <v>321016</v>
      </c>
      <c r="Z5" s="29" t="s">
        <v>670</v>
      </c>
      <c r="AA5" s="29" t="s">
        <v>79</v>
      </c>
      <c r="AB5" s="29">
        <v>1</v>
      </c>
      <c r="AC5" s="29" t="s">
        <v>1066</v>
      </c>
    </row>
    <row r="6" spans="1:29">
      <c r="A6" s="36">
        <v>321016</v>
      </c>
      <c r="B6" s="37" t="s">
        <v>86</v>
      </c>
      <c r="C6" s="38">
        <v>11</v>
      </c>
      <c r="D6" s="38" t="s">
        <v>73</v>
      </c>
      <c r="E6" s="38">
        <v>1</v>
      </c>
      <c r="F6" s="38" t="s">
        <v>73</v>
      </c>
      <c r="G6" s="37" t="s">
        <v>87</v>
      </c>
      <c r="H6" s="37" t="s">
        <v>88</v>
      </c>
      <c r="I6" s="38">
        <v>3</v>
      </c>
      <c r="J6" s="38" t="s">
        <v>76</v>
      </c>
      <c r="K6" s="39">
        <v>4</v>
      </c>
      <c r="L6" s="37">
        <v>4</v>
      </c>
      <c r="M6" s="38" t="s">
        <v>77</v>
      </c>
      <c r="N6" s="38" t="s">
        <v>78</v>
      </c>
      <c r="O6" s="39" t="s">
        <v>79</v>
      </c>
      <c r="P6" s="37">
        <v>1</v>
      </c>
      <c r="Q6" s="39" t="s">
        <v>79</v>
      </c>
      <c r="R6" s="37">
        <v>1</v>
      </c>
      <c r="S6" s="29" t="s">
        <v>86</v>
      </c>
      <c r="X6" s="29">
        <v>5</v>
      </c>
      <c r="Y6" s="260">
        <v>321021</v>
      </c>
      <c r="Z6" s="29" t="s">
        <v>697</v>
      </c>
      <c r="AA6" s="29" t="s">
        <v>79</v>
      </c>
      <c r="AB6" s="29">
        <v>1</v>
      </c>
      <c r="AC6" s="29" t="s">
        <v>1067</v>
      </c>
    </row>
    <row r="7" spans="1:29">
      <c r="A7" s="36">
        <v>321021</v>
      </c>
      <c r="B7" s="37" t="s">
        <v>89</v>
      </c>
      <c r="C7" s="38">
        <v>11</v>
      </c>
      <c r="D7" s="38" t="s">
        <v>73</v>
      </c>
      <c r="E7" s="38">
        <v>1</v>
      </c>
      <c r="F7" s="38" t="s">
        <v>73</v>
      </c>
      <c r="G7" s="37" t="s">
        <v>90</v>
      </c>
      <c r="H7" s="37" t="s">
        <v>91</v>
      </c>
      <c r="I7" s="38">
        <v>3</v>
      </c>
      <c r="J7" s="38" t="s">
        <v>76</v>
      </c>
      <c r="K7" s="39">
        <v>5</v>
      </c>
      <c r="L7" s="37">
        <v>5</v>
      </c>
      <c r="M7" s="38" t="s">
        <v>77</v>
      </c>
      <c r="N7" s="38" t="s">
        <v>78</v>
      </c>
      <c r="O7" s="39" t="s">
        <v>79</v>
      </c>
      <c r="P7" s="37">
        <v>1</v>
      </c>
      <c r="Q7" s="39" t="s">
        <v>79</v>
      </c>
      <c r="R7" s="37">
        <v>1</v>
      </c>
      <c r="S7" s="29" t="s">
        <v>89</v>
      </c>
      <c r="X7" s="29">
        <v>6</v>
      </c>
      <c r="Y7" s="260">
        <v>321025</v>
      </c>
      <c r="Z7" s="29" t="s">
        <v>671</v>
      </c>
      <c r="AA7" s="29" t="s">
        <v>79</v>
      </c>
      <c r="AB7" s="29">
        <v>1</v>
      </c>
      <c r="AC7" s="29" t="s">
        <v>1068</v>
      </c>
    </row>
    <row r="8" spans="1:29">
      <c r="A8" s="36">
        <v>321025</v>
      </c>
      <c r="B8" s="37" t="s">
        <v>92</v>
      </c>
      <c r="C8" s="38">
        <v>11</v>
      </c>
      <c r="D8" s="38" t="s">
        <v>73</v>
      </c>
      <c r="E8" s="38">
        <v>1</v>
      </c>
      <c r="F8" s="38" t="s">
        <v>73</v>
      </c>
      <c r="G8" s="37" t="s">
        <v>93</v>
      </c>
      <c r="H8" s="37" t="s">
        <v>94</v>
      </c>
      <c r="I8" s="38">
        <v>3</v>
      </c>
      <c r="J8" s="38" t="s">
        <v>76</v>
      </c>
      <c r="K8" s="39">
        <v>6</v>
      </c>
      <c r="L8" s="37">
        <v>6</v>
      </c>
      <c r="M8" s="38" t="s">
        <v>77</v>
      </c>
      <c r="N8" s="38" t="s">
        <v>78</v>
      </c>
      <c r="O8" s="39" t="s">
        <v>79</v>
      </c>
      <c r="P8" s="37">
        <v>1</v>
      </c>
      <c r="Q8" s="39" t="s">
        <v>79</v>
      </c>
      <c r="R8" s="37">
        <v>1</v>
      </c>
      <c r="S8" s="29" t="s">
        <v>92</v>
      </c>
      <c r="X8" s="29">
        <v>7</v>
      </c>
      <c r="Y8" s="260">
        <v>321028</v>
      </c>
      <c r="Z8" s="29" t="s">
        <v>1069</v>
      </c>
      <c r="AA8" s="29" t="s">
        <v>1070</v>
      </c>
      <c r="AB8" s="29">
        <v>1</v>
      </c>
      <c r="AC8" s="29" t="s">
        <v>1071</v>
      </c>
    </row>
    <row r="9" spans="1:29">
      <c r="A9" s="36">
        <v>321028</v>
      </c>
      <c r="B9" s="37" t="s">
        <v>1072</v>
      </c>
      <c r="C9" s="38">
        <v>11</v>
      </c>
      <c r="D9" s="38" t="s">
        <v>1073</v>
      </c>
      <c r="E9" s="38">
        <v>1</v>
      </c>
      <c r="F9" s="38" t="s">
        <v>1074</v>
      </c>
      <c r="G9" s="37"/>
      <c r="H9" s="37"/>
      <c r="I9" s="38">
        <v>3</v>
      </c>
      <c r="J9" s="38" t="s">
        <v>1075</v>
      </c>
      <c r="K9" s="39"/>
      <c r="L9" s="37"/>
      <c r="M9" s="38" t="s">
        <v>1076</v>
      </c>
      <c r="N9" s="38" t="s">
        <v>1077</v>
      </c>
      <c r="O9" s="39" t="s">
        <v>1070</v>
      </c>
      <c r="P9" s="37">
        <v>1</v>
      </c>
      <c r="Q9" s="39" t="s">
        <v>1070</v>
      </c>
      <c r="R9" s="37">
        <v>1</v>
      </c>
      <c r="S9" s="29" t="s">
        <v>1078</v>
      </c>
      <c r="X9" s="29">
        <v>8</v>
      </c>
      <c r="Y9" s="260">
        <v>321029</v>
      </c>
      <c r="Z9" s="29" t="s">
        <v>630</v>
      </c>
      <c r="AA9" s="29" t="s">
        <v>79</v>
      </c>
      <c r="AB9" s="29">
        <v>1</v>
      </c>
      <c r="AC9" s="29" t="s">
        <v>1079</v>
      </c>
    </row>
    <row r="10" spans="1:29">
      <c r="A10" s="36">
        <v>321029</v>
      </c>
      <c r="B10" s="37" t="s">
        <v>95</v>
      </c>
      <c r="C10" s="38">
        <v>11</v>
      </c>
      <c r="D10" s="38" t="s">
        <v>73</v>
      </c>
      <c r="E10" s="38">
        <v>1</v>
      </c>
      <c r="F10" s="38" t="s">
        <v>73</v>
      </c>
      <c r="G10" s="37" t="s">
        <v>96</v>
      </c>
      <c r="H10" s="37" t="s">
        <v>97</v>
      </c>
      <c r="I10" s="38">
        <v>3</v>
      </c>
      <c r="J10" s="38" t="s">
        <v>76</v>
      </c>
      <c r="K10" s="39">
        <v>7</v>
      </c>
      <c r="L10" s="37">
        <v>7</v>
      </c>
      <c r="M10" s="38" t="s">
        <v>77</v>
      </c>
      <c r="N10" s="38" t="s">
        <v>78</v>
      </c>
      <c r="O10" s="39" t="s">
        <v>79</v>
      </c>
      <c r="P10" s="37">
        <v>1</v>
      </c>
      <c r="Q10" s="39" t="s">
        <v>79</v>
      </c>
      <c r="R10" s="37">
        <v>1</v>
      </c>
      <c r="S10" s="29" t="s">
        <v>95</v>
      </c>
      <c r="X10" s="29">
        <v>9</v>
      </c>
      <c r="Y10" s="260">
        <v>321030</v>
      </c>
      <c r="Z10" s="29" t="s">
        <v>610</v>
      </c>
      <c r="AA10" s="29" t="s">
        <v>79</v>
      </c>
      <c r="AB10" s="29">
        <v>1</v>
      </c>
      <c r="AC10" s="29" t="s">
        <v>1071</v>
      </c>
    </row>
    <row r="11" spans="1:29">
      <c r="A11" s="36">
        <v>321030</v>
      </c>
      <c r="B11" s="37" t="s">
        <v>98</v>
      </c>
      <c r="C11" s="38">
        <v>11</v>
      </c>
      <c r="D11" s="38" t="s">
        <v>73</v>
      </c>
      <c r="E11" s="38">
        <v>1</v>
      </c>
      <c r="F11" s="38" t="s">
        <v>73</v>
      </c>
      <c r="G11" s="37" t="s">
        <v>99</v>
      </c>
      <c r="H11" s="37" t="s">
        <v>100</v>
      </c>
      <c r="I11" s="38">
        <v>3</v>
      </c>
      <c r="J11" s="38" t="s">
        <v>76</v>
      </c>
      <c r="K11" s="39">
        <v>8</v>
      </c>
      <c r="L11" s="37">
        <v>8</v>
      </c>
      <c r="M11" s="38" t="s">
        <v>77</v>
      </c>
      <c r="N11" s="38" t="s">
        <v>78</v>
      </c>
      <c r="O11" s="39" t="s">
        <v>79</v>
      </c>
      <c r="P11" s="37">
        <v>1</v>
      </c>
      <c r="Q11" s="39" t="s">
        <v>79</v>
      </c>
      <c r="R11" s="37">
        <v>1</v>
      </c>
      <c r="S11" s="29" t="s">
        <v>98</v>
      </c>
      <c r="X11" s="29">
        <v>10</v>
      </c>
      <c r="Y11" s="260">
        <v>321036</v>
      </c>
      <c r="Z11" s="29" t="s">
        <v>611</v>
      </c>
      <c r="AA11" s="29" t="s">
        <v>79</v>
      </c>
      <c r="AB11" s="29">
        <v>1</v>
      </c>
      <c r="AC11" s="29" t="s">
        <v>1080</v>
      </c>
    </row>
    <row r="12" spans="1:29">
      <c r="A12" s="36">
        <v>321031</v>
      </c>
      <c r="B12" s="37" t="s">
        <v>486</v>
      </c>
      <c r="C12" s="38">
        <v>11</v>
      </c>
      <c r="D12" s="38" t="s">
        <v>73</v>
      </c>
      <c r="E12" s="38">
        <v>1</v>
      </c>
      <c r="F12" s="38" t="s">
        <v>73</v>
      </c>
      <c r="G12" s="37" t="s">
        <v>487</v>
      </c>
      <c r="H12" s="37" t="s">
        <v>487</v>
      </c>
      <c r="I12" s="38">
        <v>3</v>
      </c>
      <c r="J12" s="38" t="s">
        <v>76</v>
      </c>
      <c r="K12" s="39">
        <v>126</v>
      </c>
      <c r="L12" s="37">
        <v>135</v>
      </c>
      <c r="M12" s="38" t="s">
        <v>464</v>
      </c>
      <c r="N12" s="38" t="s">
        <v>78</v>
      </c>
      <c r="O12" s="39" t="s">
        <v>79</v>
      </c>
      <c r="P12" s="37">
        <v>1</v>
      </c>
      <c r="Q12" s="39" t="s">
        <v>79</v>
      </c>
      <c r="R12" s="37">
        <v>1</v>
      </c>
      <c r="S12" s="29" t="s">
        <v>486</v>
      </c>
      <c r="X12" s="29">
        <v>11</v>
      </c>
      <c r="Y12" s="260">
        <v>321039</v>
      </c>
      <c r="Z12" s="29" t="s">
        <v>661</v>
      </c>
      <c r="AA12" s="29" t="s">
        <v>79</v>
      </c>
      <c r="AB12" s="29">
        <v>1</v>
      </c>
      <c r="AC12" s="29" t="s">
        <v>1081</v>
      </c>
    </row>
    <row r="13" spans="1:29">
      <c r="A13" s="36">
        <v>321036</v>
      </c>
      <c r="B13" s="37" t="s">
        <v>101</v>
      </c>
      <c r="C13" s="38">
        <v>11</v>
      </c>
      <c r="D13" s="38" t="s">
        <v>73</v>
      </c>
      <c r="E13" s="38">
        <v>1</v>
      </c>
      <c r="F13" s="38" t="s">
        <v>73</v>
      </c>
      <c r="G13" s="37" t="s">
        <v>102</v>
      </c>
      <c r="H13" s="37" t="s">
        <v>103</v>
      </c>
      <c r="I13" s="38">
        <v>3</v>
      </c>
      <c r="J13" s="38" t="s">
        <v>76</v>
      </c>
      <c r="K13" s="39">
        <v>9</v>
      </c>
      <c r="L13" s="37">
        <v>9</v>
      </c>
      <c r="M13" s="38" t="s">
        <v>77</v>
      </c>
      <c r="N13" s="38" t="s">
        <v>78</v>
      </c>
      <c r="O13" s="39" t="s">
        <v>79</v>
      </c>
      <c r="P13" s="37">
        <v>1</v>
      </c>
      <c r="Q13" s="39" t="s">
        <v>79</v>
      </c>
      <c r="R13" s="37">
        <v>1</v>
      </c>
      <c r="S13" s="29" t="s">
        <v>101</v>
      </c>
      <c r="X13" s="29">
        <v>12</v>
      </c>
      <c r="Y13" s="260">
        <v>321040</v>
      </c>
      <c r="Z13" s="29" t="s">
        <v>698</v>
      </c>
      <c r="AA13" s="29" t="s">
        <v>79</v>
      </c>
      <c r="AB13" s="29">
        <v>1</v>
      </c>
      <c r="AC13" s="29" t="s">
        <v>1082</v>
      </c>
    </row>
    <row r="14" spans="1:29">
      <c r="A14" s="36">
        <v>321039</v>
      </c>
      <c r="B14" s="37" t="s">
        <v>110</v>
      </c>
      <c r="C14" s="38">
        <v>11</v>
      </c>
      <c r="D14" s="38" t="s">
        <v>73</v>
      </c>
      <c r="E14" s="38">
        <v>1</v>
      </c>
      <c r="F14" s="38" t="s">
        <v>73</v>
      </c>
      <c r="G14" s="37" t="s">
        <v>111</v>
      </c>
      <c r="H14" s="37" t="s">
        <v>112</v>
      </c>
      <c r="I14" s="38">
        <v>3</v>
      </c>
      <c r="J14" s="38" t="s">
        <v>76</v>
      </c>
      <c r="K14" s="39">
        <v>12</v>
      </c>
      <c r="L14" s="37">
        <v>12</v>
      </c>
      <c r="M14" s="38" t="s">
        <v>77</v>
      </c>
      <c r="N14" s="38" t="s">
        <v>78</v>
      </c>
      <c r="O14" s="39" t="s">
        <v>79</v>
      </c>
      <c r="P14" s="37">
        <v>1</v>
      </c>
      <c r="Q14" s="39" t="s">
        <v>79</v>
      </c>
      <c r="R14" s="37">
        <v>1</v>
      </c>
      <c r="S14" s="29" t="s">
        <v>110</v>
      </c>
      <c r="X14" s="29">
        <v>13</v>
      </c>
      <c r="Y14" s="260">
        <v>321041</v>
      </c>
      <c r="Z14" s="29" t="s">
        <v>643</v>
      </c>
      <c r="AA14" s="29" t="s">
        <v>79</v>
      </c>
      <c r="AB14" s="29">
        <v>1</v>
      </c>
      <c r="AC14" s="29" t="s">
        <v>1083</v>
      </c>
    </row>
    <row r="15" spans="1:29">
      <c r="A15" s="36">
        <v>321040</v>
      </c>
      <c r="B15" s="37" t="s">
        <v>104</v>
      </c>
      <c r="C15" s="38">
        <v>11</v>
      </c>
      <c r="D15" s="38" t="s">
        <v>73</v>
      </c>
      <c r="E15" s="38">
        <v>1</v>
      </c>
      <c r="F15" s="38" t="s">
        <v>73</v>
      </c>
      <c r="G15" s="37" t="s">
        <v>105</v>
      </c>
      <c r="H15" s="37" t="s">
        <v>106</v>
      </c>
      <c r="I15" s="38">
        <v>3</v>
      </c>
      <c r="J15" s="38" t="s">
        <v>76</v>
      </c>
      <c r="K15" s="39">
        <v>10</v>
      </c>
      <c r="L15" s="37">
        <v>10</v>
      </c>
      <c r="M15" s="38" t="s">
        <v>77</v>
      </c>
      <c r="N15" s="38" t="s">
        <v>78</v>
      </c>
      <c r="O15" s="39" t="s">
        <v>79</v>
      </c>
      <c r="P15" s="37">
        <v>1</v>
      </c>
      <c r="Q15" s="39" t="s">
        <v>79</v>
      </c>
      <c r="R15" s="37">
        <v>1</v>
      </c>
      <c r="S15" s="29" t="s">
        <v>104</v>
      </c>
      <c r="X15" s="29">
        <v>14</v>
      </c>
      <c r="Y15" s="260">
        <v>321042</v>
      </c>
      <c r="Z15" s="29" t="s">
        <v>662</v>
      </c>
      <c r="AA15" s="29" t="s">
        <v>79</v>
      </c>
      <c r="AB15" s="29">
        <v>1</v>
      </c>
      <c r="AC15" s="29" t="s">
        <v>1084</v>
      </c>
    </row>
    <row r="16" spans="1:29">
      <c r="A16" s="36">
        <v>321041</v>
      </c>
      <c r="B16" s="37" t="s">
        <v>113</v>
      </c>
      <c r="C16" s="38">
        <v>11</v>
      </c>
      <c r="D16" s="38" t="s">
        <v>73</v>
      </c>
      <c r="E16" s="38">
        <v>1</v>
      </c>
      <c r="F16" s="38" t="s">
        <v>73</v>
      </c>
      <c r="G16" s="37" t="s">
        <v>114</v>
      </c>
      <c r="H16" s="37" t="s">
        <v>115</v>
      </c>
      <c r="I16" s="38">
        <v>3</v>
      </c>
      <c r="J16" s="38" t="s">
        <v>76</v>
      </c>
      <c r="K16" s="39">
        <v>13</v>
      </c>
      <c r="L16" s="37">
        <v>13</v>
      </c>
      <c r="M16" s="38" t="s">
        <v>77</v>
      </c>
      <c r="N16" s="38" t="s">
        <v>78</v>
      </c>
      <c r="O16" s="39" t="s">
        <v>79</v>
      </c>
      <c r="P16" s="37">
        <v>1</v>
      </c>
      <c r="Q16" s="39" t="s">
        <v>79</v>
      </c>
      <c r="R16" s="37">
        <v>1</v>
      </c>
      <c r="S16" s="29" t="s">
        <v>113</v>
      </c>
      <c r="X16" s="29">
        <v>15</v>
      </c>
      <c r="Y16" s="260">
        <v>321043</v>
      </c>
      <c r="Z16" s="29" t="s">
        <v>631</v>
      </c>
      <c r="AA16" s="29" t="s">
        <v>79</v>
      </c>
      <c r="AB16" s="29">
        <v>1</v>
      </c>
      <c r="AC16" s="29" t="s">
        <v>1085</v>
      </c>
    </row>
    <row r="17" spans="1:29">
      <c r="A17" s="36">
        <v>321042</v>
      </c>
      <c r="B17" s="37" t="s">
        <v>116</v>
      </c>
      <c r="C17" s="38">
        <v>11</v>
      </c>
      <c r="D17" s="38" t="s">
        <v>73</v>
      </c>
      <c r="E17" s="38">
        <v>1</v>
      </c>
      <c r="F17" s="38" t="s">
        <v>73</v>
      </c>
      <c r="G17" s="37" t="s">
        <v>117</v>
      </c>
      <c r="H17" s="37" t="s">
        <v>118</v>
      </c>
      <c r="I17" s="38">
        <v>3</v>
      </c>
      <c r="J17" s="38" t="s">
        <v>76</v>
      </c>
      <c r="K17" s="39">
        <v>14</v>
      </c>
      <c r="L17" s="37">
        <v>14</v>
      </c>
      <c r="M17" s="38" t="s">
        <v>77</v>
      </c>
      <c r="N17" s="38" t="s">
        <v>78</v>
      </c>
      <c r="O17" s="39" t="s">
        <v>79</v>
      </c>
      <c r="P17" s="37">
        <v>1</v>
      </c>
      <c r="Q17" s="39" t="s">
        <v>79</v>
      </c>
      <c r="R17" s="37">
        <v>1</v>
      </c>
      <c r="S17" s="29" t="s">
        <v>116</v>
      </c>
      <c r="X17" s="29">
        <v>16</v>
      </c>
      <c r="Y17" s="260">
        <v>321044</v>
      </c>
      <c r="Z17" s="29" t="s">
        <v>672</v>
      </c>
      <c r="AA17" s="29" t="s">
        <v>79</v>
      </c>
      <c r="AB17" s="29">
        <v>1</v>
      </c>
      <c r="AC17" s="29" t="s">
        <v>1086</v>
      </c>
    </row>
    <row r="18" spans="1:29">
      <c r="A18" s="36">
        <v>321043</v>
      </c>
      <c r="B18" s="37" t="s">
        <v>107</v>
      </c>
      <c r="C18" s="38">
        <v>11</v>
      </c>
      <c r="D18" s="38" t="s">
        <v>73</v>
      </c>
      <c r="E18" s="38">
        <v>1</v>
      </c>
      <c r="F18" s="38" t="s">
        <v>73</v>
      </c>
      <c r="G18" s="37" t="s">
        <v>108</v>
      </c>
      <c r="H18" s="37" t="s">
        <v>109</v>
      </c>
      <c r="I18" s="38">
        <v>3</v>
      </c>
      <c r="J18" s="38" t="s">
        <v>76</v>
      </c>
      <c r="K18" s="39">
        <v>11</v>
      </c>
      <c r="L18" s="37">
        <v>11</v>
      </c>
      <c r="M18" s="38" t="s">
        <v>77</v>
      </c>
      <c r="N18" s="38" t="s">
        <v>78</v>
      </c>
      <c r="O18" s="39" t="s">
        <v>79</v>
      </c>
      <c r="P18" s="37">
        <v>1</v>
      </c>
      <c r="Q18" s="39" t="s">
        <v>79</v>
      </c>
      <c r="R18" s="37">
        <v>1</v>
      </c>
      <c r="S18" s="29" t="s">
        <v>107</v>
      </c>
      <c r="X18" s="29">
        <v>17</v>
      </c>
      <c r="Y18" s="260">
        <v>321045</v>
      </c>
      <c r="Z18" s="29" t="s">
        <v>612</v>
      </c>
      <c r="AA18" s="29" t="s">
        <v>79</v>
      </c>
      <c r="AB18" s="29">
        <v>1</v>
      </c>
      <c r="AC18" s="29" t="s">
        <v>1087</v>
      </c>
    </row>
    <row r="19" spans="1:29">
      <c r="A19" s="36">
        <v>321044</v>
      </c>
      <c r="B19" s="37" t="s">
        <v>122</v>
      </c>
      <c r="C19" s="38">
        <v>11</v>
      </c>
      <c r="D19" s="38" t="s">
        <v>73</v>
      </c>
      <c r="E19" s="38">
        <v>1</v>
      </c>
      <c r="F19" s="38" t="s">
        <v>73</v>
      </c>
      <c r="G19" s="37" t="s">
        <v>123</v>
      </c>
      <c r="H19" s="37" t="s">
        <v>124</v>
      </c>
      <c r="I19" s="38">
        <v>3</v>
      </c>
      <c r="J19" s="38" t="s">
        <v>76</v>
      </c>
      <c r="K19" s="39">
        <v>16</v>
      </c>
      <c r="L19" s="37">
        <v>16</v>
      </c>
      <c r="M19" s="38" t="s">
        <v>77</v>
      </c>
      <c r="N19" s="38" t="s">
        <v>78</v>
      </c>
      <c r="O19" s="39" t="s">
        <v>79</v>
      </c>
      <c r="P19" s="37">
        <v>1</v>
      </c>
      <c r="Q19" s="39" t="s">
        <v>79</v>
      </c>
      <c r="R19" s="37">
        <v>1</v>
      </c>
      <c r="S19" s="29" t="s">
        <v>122</v>
      </c>
      <c r="X19" s="29">
        <v>18</v>
      </c>
      <c r="Y19" s="260">
        <v>321046</v>
      </c>
      <c r="Z19" s="29" t="s">
        <v>673</v>
      </c>
      <c r="AA19" s="29" t="s">
        <v>79</v>
      </c>
      <c r="AB19" s="29">
        <v>1</v>
      </c>
      <c r="AC19" s="29" t="s">
        <v>1088</v>
      </c>
    </row>
    <row r="20" spans="1:29">
      <c r="A20" s="36">
        <v>321045</v>
      </c>
      <c r="B20" s="37" t="s">
        <v>125</v>
      </c>
      <c r="C20" s="38">
        <v>11</v>
      </c>
      <c r="D20" s="38" t="s">
        <v>73</v>
      </c>
      <c r="E20" s="38">
        <v>1</v>
      </c>
      <c r="F20" s="38" t="s">
        <v>73</v>
      </c>
      <c r="G20" s="37" t="s">
        <v>126</v>
      </c>
      <c r="H20" s="37" t="s">
        <v>127</v>
      </c>
      <c r="I20" s="38">
        <v>3</v>
      </c>
      <c r="J20" s="38" t="s">
        <v>76</v>
      </c>
      <c r="K20" s="39">
        <v>17</v>
      </c>
      <c r="L20" s="37">
        <v>17</v>
      </c>
      <c r="M20" s="38" t="s">
        <v>77</v>
      </c>
      <c r="N20" s="38" t="s">
        <v>78</v>
      </c>
      <c r="O20" s="39" t="s">
        <v>79</v>
      </c>
      <c r="P20" s="37">
        <v>1</v>
      </c>
      <c r="Q20" s="39" t="s">
        <v>79</v>
      </c>
      <c r="R20" s="37">
        <v>1</v>
      </c>
      <c r="S20" s="29" t="s">
        <v>125</v>
      </c>
      <c r="X20" s="29">
        <v>19</v>
      </c>
      <c r="Y20" s="260">
        <v>321047</v>
      </c>
      <c r="Z20" s="29" t="s">
        <v>644</v>
      </c>
      <c r="AA20" s="29" t="s">
        <v>79</v>
      </c>
      <c r="AB20" s="29">
        <v>1</v>
      </c>
      <c r="AC20" s="29" t="s">
        <v>1089</v>
      </c>
    </row>
    <row r="21" spans="1:29">
      <c r="A21" s="36">
        <v>321046</v>
      </c>
      <c r="B21" s="37" t="s">
        <v>413</v>
      </c>
      <c r="C21" s="38">
        <v>11</v>
      </c>
      <c r="D21" s="38" t="s">
        <v>73</v>
      </c>
      <c r="E21" s="38">
        <v>1</v>
      </c>
      <c r="F21" s="38" t="s">
        <v>73</v>
      </c>
      <c r="G21" s="37" t="s">
        <v>414</v>
      </c>
      <c r="H21" s="37" t="s">
        <v>415</v>
      </c>
      <c r="I21" s="38">
        <v>3</v>
      </c>
      <c r="J21" s="38" t="s">
        <v>76</v>
      </c>
      <c r="K21" s="39">
        <v>110</v>
      </c>
      <c r="L21" s="37">
        <v>110</v>
      </c>
      <c r="M21" s="38" t="s">
        <v>77</v>
      </c>
      <c r="N21" s="38" t="s">
        <v>78</v>
      </c>
      <c r="O21" s="39" t="s">
        <v>79</v>
      </c>
      <c r="P21" s="37">
        <v>1</v>
      </c>
      <c r="Q21" s="39" t="s">
        <v>79</v>
      </c>
      <c r="R21" s="37">
        <v>1</v>
      </c>
      <c r="S21" s="29" t="s">
        <v>413</v>
      </c>
      <c r="X21" s="29">
        <v>20</v>
      </c>
      <c r="Y21" s="260">
        <v>321048</v>
      </c>
      <c r="Z21" s="29" t="s">
        <v>1090</v>
      </c>
      <c r="AA21" s="29" t="s">
        <v>1070</v>
      </c>
      <c r="AB21" s="29">
        <v>1</v>
      </c>
      <c r="AC21" s="29" t="s">
        <v>1089</v>
      </c>
    </row>
    <row r="22" spans="1:29">
      <c r="A22" s="36">
        <v>321047</v>
      </c>
      <c r="B22" s="37" t="s">
        <v>119</v>
      </c>
      <c r="C22" s="38">
        <v>11</v>
      </c>
      <c r="D22" s="38" t="s">
        <v>73</v>
      </c>
      <c r="E22" s="38">
        <v>1</v>
      </c>
      <c r="F22" s="38" t="s">
        <v>73</v>
      </c>
      <c r="G22" s="37" t="s">
        <v>120</v>
      </c>
      <c r="H22" s="37" t="s">
        <v>121</v>
      </c>
      <c r="I22" s="38">
        <v>3</v>
      </c>
      <c r="J22" s="38" t="s">
        <v>76</v>
      </c>
      <c r="K22" s="39">
        <v>15</v>
      </c>
      <c r="L22" s="37">
        <v>15</v>
      </c>
      <c r="M22" s="38" t="s">
        <v>77</v>
      </c>
      <c r="N22" s="38" t="s">
        <v>78</v>
      </c>
      <c r="O22" s="39" t="s">
        <v>79</v>
      </c>
      <c r="P22" s="37">
        <v>1</v>
      </c>
      <c r="Q22" s="39" t="s">
        <v>79</v>
      </c>
      <c r="R22" s="37">
        <v>1</v>
      </c>
      <c r="S22" s="29" t="s">
        <v>119</v>
      </c>
      <c r="X22" s="29">
        <v>21</v>
      </c>
      <c r="Y22" s="260">
        <v>321066</v>
      </c>
      <c r="Z22" s="29" t="s">
        <v>613</v>
      </c>
      <c r="AA22" s="29" t="s">
        <v>79</v>
      </c>
      <c r="AB22" s="29">
        <v>1</v>
      </c>
      <c r="AC22" s="29" t="s">
        <v>1091</v>
      </c>
    </row>
    <row r="23" spans="1:29">
      <c r="A23" s="36">
        <v>321048</v>
      </c>
      <c r="B23" s="37" t="s">
        <v>1092</v>
      </c>
      <c r="C23" s="38">
        <v>11</v>
      </c>
      <c r="D23" s="38" t="s">
        <v>1073</v>
      </c>
      <c r="E23" s="38">
        <v>1</v>
      </c>
      <c r="F23" s="38" t="s">
        <v>1074</v>
      </c>
      <c r="G23" s="37"/>
      <c r="H23" s="37"/>
      <c r="I23" s="38">
        <v>3</v>
      </c>
      <c r="J23" s="38" t="s">
        <v>1075</v>
      </c>
      <c r="K23" s="39"/>
      <c r="L23" s="37"/>
      <c r="M23" s="38" t="s">
        <v>1076</v>
      </c>
      <c r="N23" s="38" t="s">
        <v>1077</v>
      </c>
      <c r="O23" s="39" t="s">
        <v>1070</v>
      </c>
      <c r="P23" s="37">
        <v>1</v>
      </c>
      <c r="Q23" s="39" t="s">
        <v>1070</v>
      </c>
      <c r="R23" s="37">
        <v>1</v>
      </c>
      <c r="S23" s="29" t="s">
        <v>1092</v>
      </c>
      <c r="X23" s="29">
        <v>22</v>
      </c>
      <c r="Y23" s="260">
        <v>322001</v>
      </c>
      <c r="Z23" s="29" t="s">
        <v>632</v>
      </c>
      <c r="AA23" s="29" t="s">
        <v>131</v>
      </c>
      <c r="AB23" s="29">
        <v>2</v>
      </c>
      <c r="AC23" s="29" t="s">
        <v>1093</v>
      </c>
    </row>
    <row r="24" spans="1:29">
      <c r="A24" s="36">
        <v>321051</v>
      </c>
      <c r="B24" s="37" t="s">
        <v>495</v>
      </c>
      <c r="C24" s="38">
        <v>11</v>
      </c>
      <c r="D24" s="38" t="s">
        <v>73</v>
      </c>
      <c r="E24" s="38">
        <v>1</v>
      </c>
      <c r="F24" s="38" t="s">
        <v>73</v>
      </c>
      <c r="G24" s="37" t="s">
        <v>496</v>
      </c>
      <c r="H24" s="37" t="s">
        <v>497</v>
      </c>
      <c r="I24" s="38">
        <v>3</v>
      </c>
      <c r="J24" s="38" t="s">
        <v>76</v>
      </c>
      <c r="K24" s="39">
        <v>129</v>
      </c>
      <c r="L24" s="37">
        <v>138</v>
      </c>
      <c r="M24" s="38" t="s">
        <v>464</v>
      </c>
      <c r="N24" s="38" t="s">
        <v>78</v>
      </c>
      <c r="O24" s="39" t="s">
        <v>79</v>
      </c>
      <c r="P24" s="37">
        <v>1</v>
      </c>
      <c r="Q24" s="39" t="s">
        <v>79</v>
      </c>
      <c r="R24" s="37">
        <v>1</v>
      </c>
      <c r="S24" s="29" t="s">
        <v>495</v>
      </c>
      <c r="X24" s="29">
        <v>23</v>
      </c>
      <c r="Y24" s="260">
        <v>322006</v>
      </c>
      <c r="Z24" s="29" t="s">
        <v>702</v>
      </c>
      <c r="AA24" s="29" t="s">
        <v>131</v>
      </c>
      <c r="AB24" s="29">
        <v>2</v>
      </c>
      <c r="AC24" s="29" t="s">
        <v>1094</v>
      </c>
    </row>
    <row r="25" spans="1:29">
      <c r="A25" s="36">
        <v>321056</v>
      </c>
      <c r="B25" s="37" t="s">
        <v>501</v>
      </c>
      <c r="C25" s="38">
        <v>11</v>
      </c>
      <c r="D25" s="38" t="s">
        <v>73</v>
      </c>
      <c r="E25" s="38">
        <v>1</v>
      </c>
      <c r="F25" s="38" t="s">
        <v>73</v>
      </c>
      <c r="G25" s="37" t="s">
        <v>502</v>
      </c>
      <c r="H25" s="37" t="s">
        <v>503</v>
      </c>
      <c r="I25" s="38">
        <v>3</v>
      </c>
      <c r="J25" s="38" t="s">
        <v>76</v>
      </c>
      <c r="K25" s="39">
        <v>131</v>
      </c>
      <c r="L25" s="37">
        <v>140</v>
      </c>
      <c r="M25" s="38" t="s">
        <v>464</v>
      </c>
      <c r="N25" s="38" t="s">
        <v>78</v>
      </c>
      <c r="O25" s="39" t="s">
        <v>79</v>
      </c>
      <c r="P25" s="37">
        <v>1</v>
      </c>
      <c r="Q25" s="39" t="s">
        <v>79</v>
      </c>
      <c r="R25" s="37">
        <v>1</v>
      </c>
      <c r="S25" s="29" t="s">
        <v>501</v>
      </c>
      <c r="X25" s="29">
        <v>24</v>
      </c>
      <c r="Y25" s="260">
        <v>322011</v>
      </c>
      <c r="Z25" s="29" t="s">
        <v>614</v>
      </c>
      <c r="AA25" s="29" t="s">
        <v>131</v>
      </c>
      <c r="AB25" s="29">
        <v>2</v>
      </c>
      <c r="AC25" s="29" t="s">
        <v>1095</v>
      </c>
    </row>
    <row r="26" spans="1:29">
      <c r="A26" s="36">
        <v>321061</v>
      </c>
      <c r="B26" s="37" t="s">
        <v>509</v>
      </c>
      <c r="C26" s="38">
        <v>11</v>
      </c>
      <c r="D26" s="38" t="s">
        <v>73</v>
      </c>
      <c r="E26" s="38">
        <v>1</v>
      </c>
      <c r="F26" s="38" t="s">
        <v>73</v>
      </c>
      <c r="G26" s="37" t="s">
        <v>510</v>
      </c>
      <c r="H26" s="37" t="s">
        <v>511</v>
      </c>
      <c r="I26" s="38">
        <v>3</v>
      </c>
      <c r="J26" s="38" t="s">
        <v>76</v>
      </c>
      <c r="K26" s="39">
        <v>132</v>
      </c>
      <c r="L26" s="37">
        <v>142</v>
      </c>
      <c r="M26" s="38" t="s">
        <v>508</v>
      </c>
      <c r="N26" s="38" t="s">
        <v>78</v>
      </c>
      <c r="O26" s="39" t="s">
        <v>79</v>
      </c>
      <c r="P26" s="37">
        <v>1</v>
      </c>
      <c r="Q26" s="39" t="s">
        <v>79</v>
      </c>
      <c r="R26" s="37">
        <v>1</v>
      </c>
      <c r="S26" s="29" t="s">
        <v>509</v>
      </c>
      <c r="X26" s="29">
        <v>25</v>
      </c>
      <c r="Y26" s="260">
        <v>322013</v>
      </c>
      <c r="Z26" s="29" t="s">
        <v>645</v>
      </c>
      <c r="AA26" s="29" t="s">
        <v>131</v>
      </c>
      <c r="AB26" s="29">
        <v>2</v>
      </c>
      <c r="AC26" s="29" t="s">
        <v>1096</v>
      </c>
    </row>
    <row r="27" spans="1:29">
      <c r="A27" s="36">
        <v>321066</v>
      </c>
      <c r="B27" s="37" t="s">
        <v>452</v>
      </c>
      <c r="C27" s="38">
        <v>11</v>
      </c>
      <c r="D27" s="38" t="s">
        <v>73</v>
      </c>
      <c r="E27" s="38">
        <v>1</v>
      </c>
      <c r="F27" s="38" t="s">
        <v>73</v>
      </c>
      <c r="G27" s="37" t="s">
        <v>453</v>
      </c>
      <c r="H27" s="37" t="s">
        <v>454</v>
      </c>
      <c r="I27" s="38">
        <v>3</v>
      </c>
      <c r="J27" s="38" t="s">
        <v>76</v>
      </c>
      <c r="K27" s="39">
        <v>123</v>
      </c>
      <c r="L27" s="37">
        <v>123</v>
      </c>
      <c r="M27" s="38" t="s">
        <v>77</v>
      </c>
      <c r="N27" s="38" t="s">
        <v>78</v>
      </c>
      <c r="O27" s="39" t="s">
        <v>79</v>
      </c>
      <c r="P27" s="37">
        <v>1</v>
      </c>
      <c r="Q27" s="39" t="s">
        <v>79</v>
      </c>
      <c r="R27" s="37">
        <v>1</v>
      </c>
      <c r="S27" s="29" t="s">
        <v>452</v>
      </c>
      <c r="X27" s="29">
        <v>26</v>
      </c>
      <c r="Y27" s="260">
        <v>322015</v>
      </c>
      <c r="Z27" s="29" t="s">
        <v>683</v>
      </c>
      <c r="AA27" s="29" t="s">
        <v>131</v>
      </c>
      <c r="AB27" s="29">
        <v>2</v>
      </c>
      <c r="AC27" s="29" t="s">
        <v>1097</v>
      </c>
    </row>
    <row r="28" spans="1:29">
      <c r="A28" s="36">
        <v>322001</v>
      </c>
      <c r="B28" s="37" t="s">
        <v>135</v>
      </c>
      <c r="C28" s="38">
        <v>11</v>
      </c>
      <c r="D28" s="38" t="s">
        <v>73</v>
      </c>
      <c r="E28" s="38">
        <v>1</v>
      </c>
      <c r="F28" s="38" t="s">
        <v>73</v>
      </c>
      <c r="G28" s="37" t="s">
        <v>136</v>
      </c>
      <c r="H28" s="37" t="s">
        <v>137</v>
      </c>
      <c r="I28" s="38">
        <v>3</v>
      </c>
      <c r="J28" s="38" t="s">
        <v>76</v>
      </c>
      <c r="K28" s="39">
        <v>20</v>
      </c>
      <c r="L28" s="37">
        <v>20</v>
      </c>
      <c r="M28" s="38" t="s">
        <v>77</v>
      </c>
      <c r="N28" s="38" t="s">
        <v>78</v>
      </c>
      <c r="O28" s="39" t="s">
        <v>131</v>
      </c>
      <c r="P28" s="37">
        <v>2</v>
      </c>
      <c r="Q28" s="39" t="s">
        <v>131</v>
      </c>
      <c r="R28" s="37">
        <v>2</v>
      </c>
      <c r="S28" s="29" t="s">
        <v>135</v>
      </c>
      <c r="X28" s="29">
        <v>27</v>
      </c>
      <c r="Y28" s="260">
        <v>322016</v>
      </c>
      <c r="Z28" s="29" t="s">
        <v>711</v>
      </c>
      <c r="AA28" s="29" t="s">
        <v>131</v>
      </c>
      <c r="AB28" s="29">
        <v>2</v>
      </c>
      <c r="AC28" s="29" t="s">
        <v>1098</v>
      </c>
    </row>
    <row r="29" spans="1:29">
      <c r="A29" s="36">
        <v>322006</v>
      </c>
      <c r="B29" s="37" t="s">
        <v>138</v>
      </c>
      <c r="C29" s="38">
        <v>11</v>
      </c>
      <c r="D29" s="38" t="s">
        <v>73</v>
      </c>
      <c r="E29" s="38">
        <v>1</v>
      </c>
      <c r="F29" s="38" t="s">
        <v>73</v>
      </c>
      <c r="G29" s="37" t="s">
        <v>139</v>
      </c>
      <c r="H29" s="37" t="s">
        <v>140</v>
      </c>
      <c r="I29" s="38">
        <v>3</v>
      </c>
      <c r="J29" s="38" t="s">
        <v>76</v>
      </c>
      <c r="K29" s="39">
        <v>21</v>
      </c>
      <c r="L29" s="37">
        <v>21</v>
      </c>
      <c r="M29" s="38" t="s">
        <v>77</v>
      </c>
      <c r="N29" s="38" t="s">
        <v>78</v>
      </c>
      <c r="O29" s="39" t="s">
        <v>131</v>
      </c>
      <c r="P29" s="37">
        <v>2</v>
      </c>
      <c r="Q29" s="39" t="s">
        <v>131</v>
      </c>
      <c r="R29" s="37">
        <v>2</v>
      </c>
      <c r="S29" s="29" t="s">
        <v>138</v>
      </c>
      <c r="X29" s="29">
        <v>28</v>
      </c>
      <c r="Y29" s="260">
        <v>322027</v>
      </c>
      <c r="Z29" s="29" t="s">
        <v>674</v>
      </c>
      <c r="AA29" s="29" t="s">
        <v>131</v>
      </c>
      <c r="AB29" s="29">
        <v>2</v>
      </c>
      <c r="AC29" s="29" t="s">
        <v>1099</v>
      </c>
    </row>
    <row r="30" spans="1:29">
      <c r="A30" s="36">
        <v>322011</v>
      </c>
      <c r="B30" s="37" t="s">
        <v>141</v>
      </c>
      <c r="C30" s="38">
        <v>11</v>
      </c>
      <c r="D30" s="38" t="s">
        <v>73</v>
      </c>
      <c r="E30" s="38">
        <v>1</v>
      </c>
      <c r="F30" s="38" t="s">
        <v>73</v>
      </c>
      <c r="G30" s="37" t="s">
        <v>142</v>
      </c>
      <c r="H30" s="37" t="s">
        <v>143</v>
      </c>
      <c r="I30" s="38">
        <v>3</v>
      </c>
      <c r="J30" s="38" t="s">
        <v>76</v>
      </c>
      <c r="K30" s="39">
        <v>22</v>
      </c>
      <c r="L30" s="37">
        <v>22</v>
      </c>
      <c r="M30" s="38" t="s">
        <v>77</v>
      </c>
      <c r="N30" s="38" t="s">
        <v>78</v>
      </c>
      <c r="O30" s="39" t="s">
        <v>131</v>
      </c>
      <c r="P30" s="37">
        <v>2</v>
      </c>
      <c r="Q30" s="39" t="s">
        <v>131</v>
      </c>
      <c r="R30" s="37">
        <v>2</v>
      </c>
      <c r="S30" s="29" t="s">
        <v>141</v>
      </c>
      <c r="X30" s="29">
        <v>29</v>
      </c>
      <c r="Y30" s="260">
        <v>322031</v>
      </c>
      <c r="Z30" s="29" t="s">
        <v>615</v>
      </c>
      <c r="AA30" s="29" t="s">
        <v>131</v>
      </c>
      <c r="AB30" s="29">
        <v>2</v>
      </c>
      <c r="AC30" s="29" t="s">
        <v>1100</v>
      </c>
    </row>
    <row r="31" spans="1:29">
      <c r="A31" s="36">
        <v>322013</v>
      </c>
      <c r="B31" s="37" t="s">
        <v>128</v>
      </c>
      <c r="C31" s="38">
        <v>11</v>
      </c>
      <c r="D31" s="38" t="s">
        <v>73</v>
      </c>
      <c r="E31" s="38">
        <v>1</v>
      </c>
      <c r="F31" s="38" t="s">
        <v>73</v>
      </c>
      <c r="G31" s="37" t="s">
        <v>129</v>
      </c>
      <c r="H31" s="37" t="s">
        <v>130</v>
      </c>
      <c r="I31" s="38">
        <v>3</v>
      </c>
      <c r="J31" s="38" t="s">
        <v>76</v>
      </c>
      <c r="K31" s="39">
        <v>18</v>
      </c>
      <c r="L31" s="37">
        <v>18</v>
      </c>
      <c r="M31" s="38" t="s">
        <v>77</v>
      </c>
      <c r="N31" s="38" t="s">
        <v>78</v>
      </c>
      <c r="O31" s="39" t="s">
        <v>131</v>
      </c>
      <c r="P31" s="37">
        <v>2</v>
      </c>
      <c r="Q31" s="39" t="s">
        <v>131</v>
      </c>
      <c r="R31" s="37">
        <v>2</v>
      </c>
      <c r="S31" s="29" t="s">
        <v>128</v>
      </c>
      <c r="X31" s="29">
        <v>30</v>
      </c>
      <c r="Y31" s="260">
        <v>322036</v>
      </c>
      <c r="Z31" s="29" t="s">
        <v>704</v>
      </c>
      <c r="AA31" s="29" t="s">
        <v>131</v>
      </c>
      <c r="AB31" s="29">
        <v>2</v>
      </c>
      <c r="AC31" s="29" t="s">
        <v>1101</v>
      </c>
    </row>
    <row r="32" spans="1:29">
      <c r="A32" s="36">
        <v>322015</v>
      </c>
      <c r="B32" s="37" t="s">
        <v>132</v>
      </c>
      <c r="C32" s="38">
        <v>11</v>
      </c>
      <c r="D32" s="38" t="s">
        <v>73</v>
      </c>
      <c r="E32" s="38">
        <v>1</v>
      </c>
      <c r="F32" s="38" t="s">
        <v>73</v>
      </c>
      <c r="G32" s="37" t="s">
        <v>133</v>
      </c>
      <c r="H32" s="37" t="s">
        <v>134</v>
      </c>
      <c r="I32" s="38">
        <v>3</v>
      </c>
      <c r="J32" s="38" t="s">
        <v>76</v>
      </c>
      <c r="K32" s="39">
        <v>19</v>
      </c>
      <c r="L32" s="37">
        <v>19</v>
      </c>
      <c r="M32" s="38" t="s">
        <v>77</v>
      </c>
      <c r="N32" s="38" t="s">
        <v>78</v>
      </c>
      <c r="O32" s="39" t="s">
        <v>131</v>
      </c>
      <c r="P32" s="37">
        <v>2</v>
      </c>
      <c r="Q32" s="39" t="s">
        <v>131</v>
      </c>
      <c r="R32" s="37">
        <v>2</v>
      </c>
      <c r="S32" s="29" t="s">
        <v>132</v>
      </c>
      <c r="X32" s="29">
        <v>31</v>
      </c>
      <c r="Y32" s="260">
        <v>322037</v>
      </c>
      <c r="Z32" s="29" t="s">
        <v>616</v>
      </c>
      <c r="AA32" s="29" t="s">
        <v>131</v>
      </c>
      <c r="AB32" s="29">
        <v>2</v>
      </c>
      <c r="AC32" s="29" t="s">
        <v>1102</v>
      </c>
    </row>
    <row r="33" spans="1:29">
      <c r="A33" s="36">
        <v>322016</v>
      </c>
      <c r="B33" s="37" t="s">
        <v>416</v>
      </c>
      <c r="C33" s="38">
        <v>11</v>
      </c>
      <c r="D33" s="38" t="s">
        <v>73</v>
      </c>
      <c r="E33" s="38">
        <v>1</v>
      </c>
      <c r="F33" s="38" t="s">
        <v>73</v>
      </c>
      <c r="G33" s="37" t="s">
        <v>417</v>
      </c>
      <c r="H33" s="37" t="s">
        <v>418</v>
      </c>
      <c r="I33" s="38">
        <v>3</v>
      </c>
      <c r="J33" s="38" t="s">
        <v>76</v>
      </c>
      <c r="K33" s="39">
        <v>111</v>
      </c>
      <c r="L33" s="37">
        <v>111</v>
      </c>
      <c r="M33" s="38" t="s">
        <v>77</v>
      </c>
      <c r="N33" s="38" t="s">
        <v>78</v>
      </c>
      <c r="O33" s="39" t="s">
        <v>131</v>
      </c>
      <c r="P33" s="37">
        <v>2</v>
      </c>
      <c r="Q33" s="39" t="s">
        <v>131</v>
      </c>
      <c r="R33" s="37">
        <v>2</v>
      </c>
      <c r="S33" s="29" t="s">
        <v>416</v>
      </c>
      <c r="X33" s="29">
        <v>32</v>
      </c>
      <c r="Y33" s="260">
        <v>322038</v>
      </c>
      <c r="Z33" s="29" t="s">
        <v>633</v>
      </c>
      <c r="AA33" s="29" t="s">
        <v>131</v>
      </c>
      <c r="AB33" s="29">
        <v>2</v>
      </c>
      <c r="AC33" s="29" t="s">
        <v>1103</v>
      </c>
    </row>
    <row r="34" spans="1:29">
      <c r="A34" s="36">
        <v>322021</v>
      </c>
      <c r="B34" s="37" t="s">
        <v>498</v>
      </c>
      <c r="C34" s="38">
        <v>11</v>
      </c>
      <c r="D34" s="38" t="s">
        <v>73</v>
      </c>
      <c r="E34" s="38">
        <v>1</v>
      </c>
      <c r="F34" s="38" t="s">
        <v>73</v>
      </c>
      <c r="G34" s="37" t="s">
        <v>499</v>
      </c>
      <c r="H34" s="37" t="s">
        <v>500</v>
      </c>
      <c r="I34" s="38">
        <v>3</v>
      </c>
      <c r="J34" s="38" t="s">
        <v>76</v>
      </c>
      <c r="K34" s="39">
        <v>130</v>
      </c>
      <c r="L34" s="37">
        <v>139</v>
      </c>
      <c r="M34" s="38" t="s">
        <v>464</v>
      </c>
      <c r="N34" s="38" t="s">
        <v>78</v>
      </c>
      <c r="O34" s="39" t="s">
        <v>131</v>
      </c>
      <c r="P34" s="37">
        <v>2</v>
      </c>
      <c r="Q34" s="39" t="s">
        <v>131</v>
      </c>
      <c r="R34" s="37">
        <v>2</v>
      </c>
      <c r="S34" s="29" t="s">
        <v>498</v>
      </c>
      <c r="X34" s="29">
        <v>33</v>
      </c>
      <c r="Y34" s="260">
        <v>322039</v>
      </c>
      <c r="Z34" s="29" t="s">
        <v>705</v>
      </c>
      <c r="AA34" s="29" t="s">
        <v>131</v>
      </c>
      <c r="AB34" s="29">
        <v>2</v>
      </c>
      <c r="AC34" s="29" t="s">
        <v>1104</v>
      </c>
    </row>
    <row r="35" spans="1:29">
      <c r="A35" s="36">
        <v>322027</v>
      </c>
      <c r="B35" s="37" t="s">
        <v>419</v>
      </c>
      <c r="C35" s="38">
        <v>11</v>
      </c>
      <c r="D35" s="38" t="s">
        <v>73</v>
      </c>
      <c r="E35" s="38">
        <v>1</v>
      </c>
      <c r="F35" s="38" t="s">
        <v>73</v>
      </c>
      <c r="G35" s="37" t="s">
        <v>420</v>
      </c>
      <c r="H35" s="37" t="s">
        <v>421</v>
      </c>
      <c r="I35" s="38">
        <v>3</v>
      </c>
      <c r="J35" s="38" t="s">
        <v>76</v>
      </c>
      <c r="K35" s="39">
        <v>112</v>
      </c>
      <c r="L35" s="37">
        <v>112</v>
      </c>
      <c r="M35" s="38" t="s">
        <v>77</v>
      </c>
      <c r="N35" s="38" t="s">
        <v>78</v>
      </c>
      <c r="O35" s="39" t="s">
        <v>131</v>
      </c>
      <c r="P35" s="37">
        <v>2</v>
      </c>
      <c r="Q35" s="39" t="s">
        <v>131</v>
      </c>
      <c r="R35" s="37">
        <v>2</v>
      </c>
      <c r="S35" s="29" t="s">
        <v>419</v>
      </c>
      <c r="X35" s="29">
        <v>34</v>
      </c>
      <c r="Y35" s="260">
        <v>322040</v>
      </c>
      <c r="Z35" s="29" t="s">
        <v>617</v>
      </c>
      <c r="AA35" s="29" t="s">
        <v>131</v>
      </c>
      <c r="AB35" s="29">
        <v>2</v>
      </c>
      <c r="AC35" s="29" t="s">
        <v>1105</v>
      </c>
    </row>
    <row r="36" spans="1:29">
      <c r="A36" s="36">
        <v>322031</v>
      </c>
      <c r="B36" s="37" t="s">
        <v>165</v>
      </c>
      <c r="C36" s="38">
        <v>11</v>
      </c>
      <c r="D36" s="38" t="s">
        <v>73</v>
      </c>
      <c r="E36" s="38">
        <v>1</v>
      </c>
      <c r="F36" s="38" t="s">
        <v>73</v>
      </c>
      <c r="G36" s="37" t="s">
        <v>166</v>
      </c>
      <c r="H36" s="37" t="s">
        <v>167</v>
      </c>
      <c r="I36" s="38">
        <v>3</v>
      </c>
      <c r="J36" s="38" t="s">
        <v>76</v>
      </c>
      <c r="K36" s="39">
        <v>30</v>
      </c>
      <c r="L36" s="37">
        <v>30</v>
      </c>
      <c r="M36" s="38" t="s">
        <v>77</v>
      </c>
      <c r="N36" s="38" t="s">
        <v>78</v>
      </c>
      <c r="O36" s="39" t="s">
        <v>131</v>
      </c>
      <c r="P36" s="37">
        <v>2</v>
      </c>
      <c r="Q36" s="39" t="s">
        <v>131</v>
      </c>
      <c r="R36" s="37">
        <v>2</v>
      </c>
      <c r="S36" s="29" t="s">
        <v>165</v>
      </c>
      <c r="X36" s="29">
        <v>35</v>
      </c>
      <c r="Y36" s="260">
        <v>322041</v>
      </c>
      <c r="Z36" s="29" t="s">
        <v>709</v>
      </c>
      <c r="AA36" s="29" t="s">
        <v>131</v>
      </c>
      <c r="AB36" s="29">
        <v>2</v>
      </c>
      <c r="AC36" s="29" t="s">
        <v>1106</v>
      </c>
    </row>
    <row r="37" spans="1:29">
      <c r="A37" s="36">
        <v>322032</v>
      </c>
      <c r="B37" s="37" t="s">
        <v>517</v>
      </c>
      <c r="C37" s="38">
        <v>11</v>
      </c>
      <c r="D37" s="38" t="s">
        <v>73</v>
      </c>
      <c r="E37" s="38">
        <v>1</v>
      </c>
      <c r="F37" s="38" t="s">
        <v>73</v>
      </c>
      <c r="G37" s="37" t="s">
        <v>518</v>
      </c>
      <c r="H37" s="37" t="s">
        <v>519</v>
      </c>
      <c r="I37" s="38">
        <v>3</v>
      </c>
      <c r="J37" s="38" t="s">
        <v>520</v>
      </c>
      <c r="K37" s="39">
        <v>134</v>
      </c>
      <c r="L37" s="37">
        <v>144</v>
      </c>
      <c r="M37" s="38" t="s">
        <v>516</v>
      </c>
      <c r="N37" s="38" t="s">
        <v>78</v>
      </c>
      <c r="O37" s="39" t="s">
        <v>131</v>
      </c>
      <c r="P37" s="37">
        <v>2</v>
      </c>
      <c r="Q37" s="39" t="s">
        <v>131</v>
      </c>
      <c r="R37" s="37">
        <v>2</v>
      </c>
      <c r="S37" s="29" t="s">
        <v>517</v>
      </c>
      <c r="X37" s="29">
        <v>36</v>
      </c>
      <c r="Y37" s="260">
        <v>322044</v>
      </c>
      <c r="Z37" s="29" t="s">
        <v>710</v>
      </c>
      <c r="AA37" s="29" t="s">
        <v>131</v>
      </c>
      <c r="AB37" s="29">
        <v>2</v>
      </c>
      <c r="AC37" s="29" t="s">
        <v>1107</v>
      </c>
    </row>
    <row r="38" spans="1:29">
      <c r="A38" s="36">
        <v>322036</v>
      </c>
      <c r="B38" s="37" t="s">
        <v>168</v>
      </c>
      <c r="C38" s="38">
        <v>11</v>
      </c>
      <c r="D38" s="38" t="s">
        <v>73</v>
      </c>
      <c r="E38" s="38">
        <v>1</v>
      </c>
      <c r="F38" s="38" t="s">
        <v>73</v>
      </c>
      <c r="G38" s="37" t="s">
        <v>169</v>
      </c>
      <c r="H38" s="37" t="s">
        <v>170</v>
      </c>
      <c r="I38" s="38">
        <v>3</v>
      </c>
      <c r="J38" s="38" t="s">
        <v>76</v>
      </c>
      <c r="K38" s="39">
        <v>31</v>
      </c>
      <c r="L38" s="37">
        <v>31</v>
      </c>
      <c r="M38" s="38" t="s">
        <v>77</v>
      </c>
      <c r="N38" s="38" t="s">
        <v>78</v>
      </c>
      <c r="O38" s="39" t="s">
        <v>131</v>
      </c>
      <c r="P38" s="37">
        <v>2</v>
      </c>
      <c r="Q38" s="39" t="s">
        <v>131</v>
      </c>
      <c r="R38" s="37">
        <v>2</v>
      </c>
      <c r="S38" s="29" t="s">
        <v>168</v>
      </c>
      <c r="X38" s="29">
        <v>37</v>
      </c>
      <c r="Y38" s="260">
        <v>322045</v>
      </c>
      <c r="Z38" s="29" t="s">
        <v>1108</v>
      </c>
      <c r="AA38" s="29" t="s">
        <v>1109</v>
      </c>
      <c r="AB38" s="29">
        <v>2</v>
      </c>
      <c r="AC38" s="29" t="s">
        <v>1103</v>
      </c>
    </row>
    <row r="39" spans="1:29">
      <c r="A39" s="36">
        <v>322037</v>
      </c>
      <c r="B39" s="37" t="s">
        <v>180</v>
      </c>
      <c r="C39" s="38">
        <v>11</v>
      </c>
      <c r="D39" s="38" t="s">
        <v>73</v>
      </c>
      <c r="E39" s="38">
        <v>1</v>
      </c>
      <c r="F39" s="38" t="s">
        <v>73</v>
      </c>
      <c r="G39" s="37" t="s">
        <v>181</v>
      </c>
      <c r="H39" s="37" t="s">
        <v>182</v>
      </c>
      <c r="I39" s="38">
        <v>3</v>
      </c>
      <c r="J39" s="38" t="s">
        <v>76</v>
      </c>
      <c r="K39" s="39">
        <v>35</v>
      </c>
      <c r="L39" s="37">
        <v>35</v>
      </c>
      <c r="M39" s="38" t="s">
        <v>77</v>
      </c>
      <c r="N39" s="38" t="s">
        <v>78</v>
      </c>
      <c r="O39" s="39" t="s">
        <v>131</v>
      </c>
      <c r="P39" s="37">
        <v>2</v>
      </c>
      <c r="Q39" s="39" t="s">
        <v>131</v>
      </c>
      <c r="R39" s="37">
        <v>2</v>
      </c>
      <c r="S39" s="29" t="s">
        <v>180</v>
      </c>
      <c r="X39" s="29">
        <v>38</v>
      </c>
      <c r="Y39" s="260">
        <v>322051</v>
      </c>
      <c r="Z39" s="29" t="s">
        <v>646</v>
      </c>
      <c r="AA39" s="29" t="s">
        <v>131</v>
      </c>
      <c r="AB39" s="29">
        <v>2</v>
      </c>
      <c r="AC39" s="29" t="s">
        <v>1110</v>
      </c>
    </row>
    <row r="40" spans="1:29">
      <c r="A40" s="36">
        <v>322038</v>
      </c>
      <c r="B40" s="37" t="s">
        <v>171</v>
      </c>
      <c r="C40" s="38">
        <v>11</v>
      </c>
      <c r="D40" s="38" t="s">
        <v>73</v>
      </c>
      <c r="E40" s="38">
        <v>1</v>
      </c>
      <c r="F40" s="38" t="s">
        <v>73</v>
      </c>
      <c r="G40" s="37" t="s">
        <v>172</v>
      </c>
      <c r="H40" s="37" t="s">
        <v>173</v>
      </c>
      <c r="I40" s="38">
        <v>3</v>
      </c>
      <c r="J40" s="38" t="s">
        <v>76</v>
      </c>
      <c r="K40" s="39">
        <v>32</v>
      </c>
      <c r="L40" s="37">
        <v>32</v>
      </c>
      <c r="M40" s="38" t="s">
        <v>77</v>
      </c>
      <c r="N40" s="38" t="s">
        <v>78</v>
      </c>
      <c r="O40" s="39" t="s">
        <v>131</v>
      </c>
      <c r="P40" s="37">
        <v>2</v>
      </c>
      <c r="Q40" s="39" t="s">
        <v>131</v>
      </c>
      <c r="R40" s="37">
        <v>2</v>
      </c>
      <c r="S40" s="29" t="s">
        <v>171</v>
      </c>
      <c r="X40" s="29">
        <v>39</v>
      </c>
      <c r="Y40" s="260">
        <v>322052</v>
      </c>
      <c r="Z40" s="29" t="s">
        <v>684</v>
      </c>
      <c r="AA40" s="29" t="s">
        <v>131</v>
      </c>
      <c r="AB40" s="29">
        <v>2</v>
      </c>
      <c r="AC40" s="29" t="s">
        <v>1111</v>
      </c>
    </row>
    <row r="41" spans="1:29">
      <c r="A41" s="36">
        <v>322039</v>
      </c>
      <c r="B41" s="37" t="s">
        <v>177</v>
      </c>
      <c r="C41" s="38">
        <v>11</v>
      </c>
      <c r="D41" s="38" t="s">
        <v>73</v>
      </c>
      <c r="E41" s="38">
        <v>1</v>
      </c>
      <c r="F41" s="38" t="s">
        <v>73</v>
      </c>
      <c r="G41" s="37" t="s">
        <v>178</v>
      </c>
      <c r="H41" s="37" t="s">
        <v>179</v>
      </c>
      <c r="I41" s="38">
        <v>3</v>
      </c>
      <c r="J41" s="38" t="s">
        <v>76</v>
      </c>
      <c r="K41" s="39">
        <v>34</v>
      </c>
      <c r="L41" s="37">
        <v>34</v>
      </c>
      <c r="M41" s="38" t="s">
        <v>77</v>
      </c>
      <c r="N41" s="38" t="s">
        <v>78</v>
      </c>
      <c r="O41" s="39" t="s">
        <v>131</v>
      </c>
      <c r="P41" s="37">
        <v>2</v>
      </c>
      <c r="Q41" s="39" t="s">
        <v>131</v>
      </c>
      <c r="R41" s="37">
        <v>2</v>
      </c>
      <c r="S41" s="29" t="s">
        <v>177</v>
      </c>
      <c r="X41" s="29">
        <v>40</v>
      </c>
      <c r="Y41" s="260">
        <v>322053</v>
      </c>
      <c r="Z41" s="29" t="s">
        <v>647</v>
      </c>
      <c r="AA41" s="29" t="s">
        <v>131</v>
      </c>
      <c r="AB41" s="29">
        <v>2</v>
      </c>
      <c r="AC41" s="29" t="s">
        <v>1112</v>
      </c>
    </row>
    <row r="42" spans="1:29">
      <c r="A42" s="36">
        <v>322040</v>
      </c>
      <c r="B42" s="37" t="s">
        <v>174</v>
      </c>
      <c r="C42" s="38">
        <v>11</v>
      </c>
      <c r="D42" s="38" t="s">
        <v>73</v>
      </c>
      <c r="E42" s="38">
        <v>1</v>
      </c>
      <c r="F42" s="38" t="s">
        <v>73</v>
      </c>
      <c r="G42" s="37" t="s">
        <v>175</v>
      </c>
      <c r="H42" s="37" t="s">
        <v>176</v>
      </c>
      <c r="I42" s="38">
        <v>3</v>
      </c>
      <c r="J42" s="38" t="s">
        <v>76</v>
      </c>
      <c r="K42" s="39">
        <v>33</v>
      </c>
      <c r="L42" s="37">
        <v>33</v>
      </c>
      <c r="M42" s="38" t="s">
        <v>77</v>
      </c>
      <c r="N42" s="38" t="s">
        <v>78</v>
      </c>
      <c r="O42" s="39" t="s">
        <v>131</v>
      </c>
      <c r="P42" s="37">
        <v>2</v>
      </c>
      <c r="Q42" s="39" t="s">
        <v>131</v>
      </c>
      <c r="R42" s="37">
        <v>2</v>
      </c>
      <c r="S42" s="29" t="s">
        <v>174</v>
      </c>
      <c r="X42" s="29">
        <v>41</v>
      </c>
      <c r="Y42" s="260">
        <v>322054</v>
      </c>
      <c r="Z42" s="29" t="s">
        <v>685</v>
      </c>
      <c r="AA42" s="29" t="s">
        <v>131</v>
      </c>
      <c r="AB42" s="29">
        <v>2</v>
      </c>
      <c r="AC42" s="29" t="s">
        <v>1113</v>
      </c>
    </row>
    <row r="43" spans="1:29">
      <c r="A43" s="36">
        <v>322041</v>
      </c>
      <c r="B43" s="37" t="s">
        <v>195</v>
      </c>
      <c r="C43" s="38">
        <v>11</v>
      </c>
      <c r="D43" s="38" t="s">
        <v>73</v>
      </c>
      <c r="E43" s="38">
        <v>1</v>
      </c>
      <c r="F43" s="38" t="s">
        <v>73</v>
      </c>
      <c r="G43" s="37" t="s">
        <v>196</v>
      </c>
      <c r="H43" s="37" t="s">
        <v>197</v>
      </c>
      <c r="I43" s="38">
        <v>3</v>
      </c>
      <c r="J43" s="38" t="s">
        <v>76</v>
      </c>
      <c r="K43" s="39">
        <v>40</v>
      </c>
      <c r="L43" s="37">
        <v>40</v>
      </c>
      <c r="M43" s="38" t="s">
        <v>77</v>
      </c>
      <c r="N43" s="38" t="s">
        <v>78</v>
      </c>
      <c r="O43" s="39" t="s">
        <v>131</v>
      </c>
      <c r="P43" s="37">
        <v>2</v>
      </c>
      <c r="Q43" s="39" t="s">
        <v>131</v>
      </c>
      <c r="R43" s="37">
        <v>2</v>
      </c>
      <c r="S43" s="29" t="s">
        <v>195</v>
      </c>
      <c r="X43" s="29">
        <v>42</v>
      </c>
      <c r="Y43" s="260">
        <v>322056</v>
      </c>
      <c r="Z43" s="29" t="s">
        <v>634</v>
      </c>
      <c r="AA43" s="29" t="s">
        <v>131</v>
      </c>
      <c r="AB43" s="29">
        <v>2</v>
      </c>
      <c r="AC43" s="29" t="s">
        <v>1114</v>
      </c>
    </row>
    <row r="44" spans="1:29">
      <c r="A44" s="36">
        <v>322044</v>
      </c>
      <c r="B44" s="37" t="s">
        <v>198</v>
      </c>
      <c r="C44" s="38">
        <v>11</v>
      </c>
      <c r="D44" s="38" t="s">
        <v>73</v>
      </c>
      <c r="E44" s="38">
        <v>1</v>
      </c>
      <c r="F44" s="38" t="s">
        <v>73</v>
      </c>
      <c r="G44" s="37" t="s">
        <v>199</v>
      </c>
      <c r="H44" s="37" t="s">
        <v>200</v>
      </c>
      <c r="I44" s="38">
        <v>3</v>
      </c>
      <c r="J44" s="38" t="s">
        <v>76</v>
      </c>
      <c r="K44" s="39">
        <v>41</v>
      </c>
      <c r="L44" s="37">
        <v>41</v>
      </c>
      <c r="M44" s="38" t="s">
        <v>77</v>
      </c>
      <c r="N44" s="38" t="s">
        <v>78</v>
      </c>
      <c r="O44" s="39" t="s">
        <v>131</v>
      </c>
      <c r="P44" s="37">
        <v>2</v>
      </c>
      <c r="Q44" s="39" t="s">
        <v>131</v>
      </c>
      <c r="R44" s="37">
        <v>2</v>
      </c>
      <c r="S44" s="29" t="s">
        <v>198</v>
      </c>
      <c r="X44" s="29">
        <v>43</v>
      </c>
      <c r="Y44" s="260">
        <v>322057</v>
      </c>
      <c r="Z44" s="29" t="s">
        <v>706</v>
      </c>
      <c r="AA44" s="29" t="s">
        <v>131</v>
      </c>
      <c r="AB44" s="29">
        <v>2</v>
      </c>
      <c r="AC44" s="29" t="s">
        <v>1115</v>
      </c>
    </row>
    <row r="45" spans="1:29">
      <c r="A45" s="36">
        <v>322045</v>
      </c>
      <c r="B45" s="37" t="s">
        <v>1116</v>
      </c>
      <c r="C45" s="38">
        <v>11</v>
      </c>
      <c r="D45" s="38" t="s">
        <v>1073</v>
      </c>
      <c r="E45" s="38">
        <v>1</v>
      </c>
      <c r="F45" s="38" t="s">
        <v>1074</v>
      </c>
      <c r="G45" s="37"/>
      <c r="H45" s="37"/>
      <c r="I45" s="38">
        <v>3</v>
      </c>
      <c r="J45" s="38" t="s">
        <v>1075</v>
      </c>
      <c r="K45" s="39"/>
      <c r="L45" s="37"/>
      <c r="M45" s="38" t="s">
        <v>77</v>
      </c>
      <c r="N45" s="38" t="s">
        <v>78</v>
      </c>
      <c r="O45" s="39" t="s">
        <v>131</v>
      </c>
      <c r="P45" s="37">
        <v>2</v>
      </c>
      <c r="Q45" s="39" t="s">
        <v>1109</v>
      </c>
      <c r="R45" s="37">
        <v>2</v>
      </c>
      <c r="S45" s="29" t="s">
        <v>1117</v>
      </c>
      <c r="X45" s="29">
        <v>44</v>
      </c>
      <c r="Y45" s="260">
        <v>322058</v>
      </c>
      <c r="Z45" s="29" t="s">
        <v>703</v>
      </c>
      <c r="AA45" s="29" t="s">
        <v>131</v>
      </c>
      <c r="AB45" s="29">
        <v>2</v>
      </c>
      <c r="AC45" s="29" t="s">
        <v>1118</v>
      </c>
    </row>
    <row r="46" spans="1:29">
      <c r="A46" s="36">
        <v>322051</v>
      </c>
      <c r="B46" s="37" t="s">
        <v>144</v>
      </c>
      <c r="C46" s="38">
        <v>11</v>
      </c>
      <c r="D46" s="38" t="s">
        <v>73</v>
      </c>
      <c r="E46" s="38">
        <v>1</v>
      </c>
      <c r="F46" s="38" t="s">
        <v>73</v>
      </c>
      <c r="G46" s="37" t="s">
        <v>145</v>
      </c>
      <c r="H46" s="37" t="s">
        <v>146</v>
      </c>
      <c r="I46" s="38">
        <v>3</v>
      </c>
      <c r="J46" s="38" t="s">
        <v>76</v>
      </c>
      <c r="K46" s="39">
        <v>23</v>
      </c>
      <c r="L46" s="37">
        <v>23</v>
      </c>
      <c r="M46" s="38" t="s">
        <v>77</v>
      </c>
      <c r="N46" s="38" t="s">
        <v>78</v>
      </c>
      <c r="O46" s="39" t="s">
        <v>131</v>
      </c>
      <c r="P46" s="37">
        <v>2</v>
      </c>
      <c r="Q46" s="39" t="s">
        <v>131</v>
      </c>
      <c r="R46" s="37">
        <v>2</v>
      </c>
      <c r="S46" s="29" t="s">
        <v>144</v>
      </c>
      <c r="X46" s="29">
        <v>45</v>
      </c>
      <c r="Y46" s="260">
        <v>322059</v>
      </c>
      <c r="Z46" s="29" t="s">
        <v>618</v>
      </c>
      <c r="AA46" s="29" t="s">
        <v>131</v>
      </c>
      <c r="AB46" s="29">
        <v>2</v>
      </c>
      <c r="AC46" s="29" t="s">
        <v>1119</v>
      </c>
    </row>
    <row r="47" spans="1:29">
      <c r="A47" s="36">
        <v>322052</v>
      </c>
      <c r="B47" s="37" t="s">
        <v>162</v>
      </c>
      <c r="C47" s="38">
        <v>11</v>
      </c>
      <c r="D47" s="38" t="s">
        <v>73</v>
      </c>
      <c r="E47" s="38">
        <v>1</v>
      </c>
      <c r="F47" s="38" t="s">
        <v>73</v>
      </c>
      <c r="G47" s="37" t="s">
        <v>163</v>
      </c>
      <c r="H47" s="37" t="s">
        <v>164</v>
      </c>
      <c r="I47" s="38">
        <v>3</v>
      </c>
      <c r="J47" s="38" t="s">
        <v>76</v>
      </c>
      <c r="K47" s="39">
        <v>29</v>
      </c>
      <c r="L47" s="37">
        <v>29</v>
      </c>
      <c r="M47" s="38" t="s">
        <v>77</v>
      </c>
      <c r="N47" s="38" t="s">
        <v>78</v>
      </c>
      <c r="O47" s="39" t="s">
        <v>131</v>
      </c>
      <c r="P47" s="37">
        <v>2</v>
      </c>
      <c r="Q47" s="39" t="s">
        <v>131</v>
      </c>
      <c r="R47" s="37">
        <v>2</v>
      </c>
      <c r="S47" s="29" t="s">
        <v>162</v>
      </c>
      <c r="X47" s="29">
        <v>46</v>
      </c>
      <c r="Y47" s="260">
        <v>322060</v>
      </c>
      <c r="Z47" s="29" t="s">
        <v>675</v>
      </c>
      <c r="AA47" s="29" t="s">
        <v>131</v>
      </c>
      <c r="AB47" s="29">
        <v>2</v>
      </c>
      <c r="AC47" s="29" t="s">
        <v>1120</v>
      </c>
    </row>
    <row r="48" spans="1:29">
      <c r="A48" s="36">
        <v>322053</v>
      </c>
      <c r="B48" s="37" t="s">
        <v>147</v>
      </c>
      <c r="C48" s="38">
        <v>11</v>
      </c>
      <c r="D48" s="38" t="s">
        <v>73</v>
      </c>
      <c r="E48" s="38">
        <v>1</v>
      </c>
      <c r="F48" s="38" t="s">
        <v>73</v>
      </c>
      <c r="G48" s="37" t="s">
        <v>148</v>
      </c>
      <c r="H48" s="37" t="s">
        <v>149</v>
      </c>
      <c r="I48" s="38">
        <v>3</v>
      </c>
      <c r="J48" s="38" t="s">
        <v>76</v>
      </c>
      <c r="K48" s="39">
        <v>24</v>
      </c>
      <c r="L48" s="37">
        <v>24</v>
      </c>
      <c r="M48" s="38" t="s">
        <v>77</v>
      </c>
      <c r="N48" s="38" t="s">
        <v>78</v>
      </c>
      <c r="O48" s="39" t="s">
        <v>131</v>
      </c>
      <c r="P48" s="37">
        <v>2</v>
      </c>
      <c r="Q48" s="39" t="s">
        <v>131</v>
      </c>
      <c r="R48" s="37">
        <v>2</v>
      </c>
      <c r="S48" s="29" t="s">
        <v>147</v>
      </c>
      <c r="X48" s="29">
        <v>47</v>
      </c>
      <c r="Y48" s="260">
        <v>322062</v>
      </c>
      <c r="Z48" s="29" t="s">
        <v>707</v>
      </c>
      <c r="AA48" s="29" t="s">
        <v>131</v>
      </c>
      <c r="AB48" s="29">
        <v>2</v>
      </c>
      <c r="AC48" s="29" t="s">
        <v>1121</v>
      </c>
    </row>
    <row r="49" spans="1:29">
      <c r="A49" s="36">
        <v>322054</v>
      </c>
      <c r="B49" s="37" t="s">
        <v>150</v>
      </c>
      <c r="C49" s="38">
        <v>11</v>
      </c>
      <c r="D49" s="38" t="s">
        <v>73</v>
      </c>
      <c r="E49" s="38">
        <v>1</v>
      </c>
      <c r="F49" s="38" t="s">
        <v>73</v>
      </c>
      <c r="G49" s="37" t="s">
        <v>151</v>
      </c>
      <c r="H49" s="37" t="s">
        <v>152</v>
      </c>
      <c r="I49" s="38">
        <v>3</v>
      </c>
      <c r="J49" s="38" t="s">
        <v>76</v>
      </c>
      <c r="K49" s="39">
        <v>25</v>
      </c>
      <c r="L49" s="37">
        <v>25</v>
      </c>
      <c r="M49" s="38" t="s">
        <v>77</v>
      </c>
      <c r="N49" s="38" t="s">
        <v>78</v>
      </c>
      <c r="O49" s="39" t="s">
        <v>131</v>
      </c>
      <c r="P49" s="37">
        <v>2</v>
      </c>
      <c r="Q49" s="39" t="s">
        <v>131</v>
      </c>
      <c r="R49" s="37">
        <v>2</v>
      </c>
      <c r="S49" s="29" t="s">
        <v>150</v>
      </c>
      <c r="X49" s="29">
        <v>48</v>
      </c>
      <c r="Y49" s="260">
        <v>322063</v>
      </c>
      <c r="Z49" s="29" t="s">
        <v>708</v>
      </c>
      <c r="AA49" s="29" t="s">
        <v>131</v>
      </c>
      <c r="AB49" s="29">
        <v>2</v>
      </c>
      <c r="AC49" s="29" t="s">
        <v>1122</v>
      </c>
    </row>
    <row r="50" spans="1:29">
      <c r="A50" s="36">
        <v>322056</v>
      </c>
      <c r="B50" s="37" t="s">
        <v>183</v>
      </c>
      <c r="C50" s="38">
        <v>11</v>
      </c>
      <c r="D50" s="38" t="s">
        <v>73</v>
      </c>
      <c r="E50" s="38">
        <v>1</v>
      </c>
      <c r="F50" s="38" t="s">
        <v>73</v>
      </c>
      <c r="G50" s="37" t="s">
        <v>184</v>
      </c>
      <c r="H50" s="37" t="s">
        <v>185</v>
      </c>
      <c r="I50" s="38">
        <v>3</v>
      </c>
      <c r="J50" s="38" t="s">
        <v>76</v>
      </c>
      <c r="K50" s="39">
        <v>36</v>
      </c>
      <c r="L50" s="37">
        <v>36</v>
      </c>
      <c r="M50" s="38" t="s">
        <v>77</v>
      </c>
      <c r="N50" s="38" t="s">
        <v>78</v>
      </c>
      <c r="O50" s="39" t="s">
        <v>131</v>
      </c>
      <c r="P50" s="37">
        <v>2</v>
      </c>
      <c r="Q50" s="39" t="s">
        <v>131</v>
      </c>
      <c r="R50" s="37">
        <v>2</v>
      </c>
      <c r="S50" s="29" t="s">
        <v>183</v>
      </c>
      <c r="X50" s="29">
        <v>49</v>
      </c>
      <c r="Y50" s="260">
        <v>323001</v>
      </c>
      <c r="Z50" s="29" t="s">
        <v>619</v>
      </c>
      <c r="AA50" s="29" t="s">
        <v>204</v>
      </c>
      <c r="AB50" s="29">
        <v>6</v>
      </c>
      <c r="AC50" s="29" t="s">
        <v>1123</v>
      </c>
    </row>
    <row r="51" spans="1:29">
      <c r="A51" s="36">
        <v>322057</v>
      </c>
      <c r="B51" s="37" t="s">
        <v>186</v>
      </c>
      <c r="C51" s="38">
        <v>11</v>
      </c>
      <c r="D51" s="38" t="s">
        <v>73</v>
      </c>
      <c r="E51" s="38">
        <v>1</v>
      </c>
      <c r="F51" s="38" t="s">
        <v>73</v>
      </c>
      <c r="G51" s="37" t="s">
        <v>187</v>
      </c>
      <c r="H51" s="37" t="s">
        <v>188</v>
      </c>
      <c r="I51" s="38">
        <v>3</v>
      </c>
      <c r="J51" s="38" t="s">
        <v>76</v>
      </c>
      <c r="K51" s="39">
        <v>37</v>
      </c>
      <c r="L51" s="37">
        <v>37</v>
      </c>
      <c r="M51" s="38" t="s">
        <v>77</v>
      </c>
      <c r="N51" s="38" t="s">
        <v>78</v>
      </c>
      <c r="O51" s="39" t="s">
        <v>131</v>
      </c>
      <c r="P51" s="37">
        <v>2</v>
      </c>
      <c r="Q51" s="39" t="s">
        <v>131</v>
      </c>
      <c r="R51" s="37">
        <v>2</v>
      </c>
      <c r="S51" s="29" t="s">
        <v>186</v>
      </c>
      <c r="X51" s="29">
        <v>50</v>
      </c>
      <c r="Y51" s="260">
        <v>323003</v>
      </c>
      <c r="Z51" s="29" t="s">
        <v>635</v>
      </c>
      <c r="AA51" s="29" t="s">
        <v>204</v>
      </c>
      <c r="AB51" s="29">
        <v>6</v>
      </c>
      <c r="AC51" s="29" t="s">
        <v>1124</v>
      </c>
    </row>
    <row r="52" spans="1:29">
      <c r="A52" s="36">
        <v>322058</v>
      </c>
      <c r="B52" s="37" t="s">
        <v>153</v>
      </c>
      <c r="C52" s="38">
        <v>11</v>
      </c>
      <c r="D52" s="38" t="s">
        <v>73</v>
      </c>
      <c r="E52" s="38">
        <v>1</v>
      </c>
      <c r="F52" s="38" t="s">
        <v>73</v>
      </c>
      <c r="G52" s="37" t="s">
        <v>154</v>
      </c>
      <c r="H52" s="37" t="s">
        <v>155</v>
      </c>
      <c r="I52" s="38">
        <v>3</v>
      </c>
      <c r="J52" s="38" t="s">
        <v>76</v>
      </c>
      <c r="K52" s="39">
        <v>26</v>
      </c>
      <c r="L52" s="37">
        <v>26</v>
      </c>
      <c r="M52" s="38" t="s">
        <v>77</v>
      </c>
      <c r="N52" s="38" t="s">
        <v>78</v>
      </c>
      <c r="O52" s="39" t="s">
        <v>131</v>
      </c>
      <c r="P52" s="37">
        <v>2</v>
      </c>
      <c r="Q52" s="39" t="s">
        <v>131</v>
      </c>
      <c r="R52" s="37">
        <v>2</v>
      </c>
      <c r="S52" s="29" t="s">
        <v>153</v>
      </c>
      <c r="X52" s="29">
        <v>51</v>
      </c>
      <c r="Y52" s="260">
        <v>323004</v>
      </c>
      <c r="Z52" s="29" t="s">
        <v>648</v>
      </c>
      <c r="AA52" s="29" t="s">
        <v>204</v>
      </c>
      <c r="AB52" s="29">
        <v>6</v>
      </c>
      <c r="AC52" s="29" t="s">
        <v>1125</v>
      </c>
    </row>
    <row r="53" spans="1:29">
      <c r="A53" s="36">
        <v>322059</v>
      </c>
      <c r="B53" s="37" t="s">
        <v>156</v>
      </c>
      <c r="C53" s="38">
        <v>11</v>
      </c>
      <c r="D53" s="38" t="s">
        <v>73</v>
      </c>
      <c r="E53" s="38">
        <v>1</v>
      </c>
      <c r="F53" s="38" t="s">
        <v>73</v>
      </c>
      <c r="G53" s="37" t="s">
        <v>157</v>
      </c>
      <c r="H53" s="37" t="s">
        <v>158</v>
      </c>
      <c r="I53" s="38">
        <v>3</v>
      </c>
      <c r="J53" s="38" t="s">
        <v>76</v>
      </c>
      <c r="K53" s="39">
        <v>27</v>
      </c>
      <c r="L53" s="37">
        <v>27</v>
      </c>
      <c r="M53" s="38" t="s">
        <v>77</v>
      </c>
      <c r="N53" s="38" t="s">
        <v>78</v>
      </c>
      <c r="O53" s="39" t="s">
        <v>131</v>
      </c>
      <c r="P53" s="37">
        <v>2</v>
      </c>
      <c r="Q53" s="39" t="s">
        <v>131</v>
      </c>
      <c r="R53" s="37">
        <v>2</v>
      </c>
      <c r="S53" s="29" t="s">
        <v>156</v>
      </c>
      <c r="X53" s="29">
        <v>52</v>
      </c>
      <c r="Y53" s="260">
        <v>323005</v>
      </c>
      <c r="Z53" s="29" t="s">
        <v>649</v>
      </c>
      <c r="AA53" s="29" t="s">
        <v>204</v>
      </c>
      <c r="AB53" s="29">
        <v>6</v>
      </c>
      <c r="AC53" s="29" t="s">
        <v>1126</v>
      </c>
    </row>
    <row r="54" spans="1:29">
      <c r="A54" s="36">
        <v>322060</v>
      </c>
      <c r="B54" s="37" t="s">
        <v>159</v>
      </c>
      <c r="C54" s="38">
        <v>11</v>
      </c>
      <c r="D54" s="38" t="s">
        <v>73</v>
      </c>
      <c r="E54" s="38">
        <v>1</v>
      </c>
      <c r="F54" s="38" t="s">
        <v>73</v>
      </c>
      <c r="G54" s="37" t="s">
        <v>160</v>
      </c>
      <c r="H54" s="37" t="s">
        <v>161</v>
      </c>
      <c r="I54" s="38">
        <v>3</v>
      </c>
      <c r="J54" s="38" t="s">
        <v>76</v>
      </c>
      <c r="K54" s="39">
        <v>28</v>
      </c>
      <c r="L54" s="37">
        <v>28</v>
      </c>
      <c r="M54" s="38" t="s">
        <v>77</v>
      </c>
      <c r="N54" s="38" t="s">
        <v>78</v>
      </c>
      <c r="O54" s="39" t="s">
        <v>131</v>
      </c>
      <c r="P54" s="37">
        <v>2</v>
      </c>
      <c r="Q54" s="39" t="s">
        <v>131</v>
      </c>
      <c r="R54" s="37">
        <v>2</v>
      </c>
      <c r="S54" s="29" t="s">
        <v>159</v>
      </c>
      <c r="X54" s="29">
        <v>53</v>
      </c>
      <c r="Y54" s="260">
        <v>323006</v>
      </c>
      <c r="Z54" s="29" t="s">
        <v>650</v>
      </c>
      <c r="AA54" s="29" t="s">
        <v>204</v>
      </c>
      <c r="AB54" s="29">
        <v>6</v>
      </c>
      <c r="AC54" s="29" t="s">
        <v>1127</v>
      </c>
    </row>
    <row r="55" spans="1:29">
      <c r="A55" s="36">
        <v>322062</v>
      </c>
      <c r="B55" s="37" t="s">
        <v>192</v>
      </c>
      <c r="C55" s="38">
        <v>11</v>
      </c>
      <c r="D55" s="38" t="s">
        <v>73</v>
      </c>
      <c r="E55" s="38">
        <v>1</v>
      </c>
      <c r="F55" s="38" t="s">
        <v>73</v>
      </c>
      <c r="G55" s="37" t="s">
        <v>193</v>
      </c>
      <c r="H55" s="37" t="s">
        <v>194</v>
      </c>
      <c r="I55" s="38">
        <v>3</v>
      </c>
      <c r="J55" s="38" t="s">
        <v>76</v>
      </c>
      <c r="K55" s="39">
        <v>39</v>
      </c>
      <c r="L55" s="37">
        <v>39</v>
      </c>
      <c r="M55" s="38" t="s">
        <v>77</v>
      </c>
      <c r="N55" s="38" t="s">
        <v>78</v>
      </c>
      <c r="O55" s="39" t="s">
        <v>131</v>
      </c>
      <c r="P55" s="37">
        <v>2</v>
      </c>
      <c r="Q55" s="39" t="s">
        <v>131</v>
      </c>
      <c r="R55" s="37">
        <v>2</v>
      </c>
      <c r="S55" s="29" t="s">
        <v>192</v>
      </c>
      <c r="X55" s="29">
        <v>54</v>
      </c>
      <c r="Y55" s="260">
        <v>323008</v>
      </c>
      <c r="Z55" s="29" t="s">
        <v>651</v>
      </c>
      <c r="AA55" s="29" t="s">
        <v>204</v>
      </c>
      <c r="AB55" s="29">
        <v>6</v>
      </c>
      <c r="AC55" s="29" t="s">
        <v>1128</v>
      </c>
    </row>
    <row r="56" spans="1:29">
      <c r="A56" s="36">
        <v>322063</v>
      </c>
      <c r="B56" s="37" t="s">
        <v>189</v>
      </c>
      <c r="C56" s="38">
        <v>11</v>
      </c>
      <c r="D56" s="38" t="s">
        <v>73</v>
      </c>
      <c r="E56" s="38">
        <v>1</v>
      </c>
      <c r="F56" s="38" t="s">
        <v>73</v>
      </c>
      <c r="G56" s="37" t="s">
        <v>190</v>
      </c>
      <c r="H56" s="37" t="s">
        <v>191</v>
      </c>
      <c r="I56" s="38">
        <v>3</v>
      </c>
      <c r="J56" s="38" t="s">
        <v>76</v>
      </c>
      <c r="K56" s="39">
        <v>38</v>
      </c>
      <c r="L56" s="37">
        <v>38</v>
      </c>
      <c r="M56" s="38" t="s">
        <v>77</v>
      </c>
      <c r="N56" s="38" t="s">
        <v>78</v>
      </c>
      <c r="O56" s="39" t="s">
        <v>131</v>
      </c>
      <c r="P56" s="37">
        <v>2</v>
      </c>
      <c r="Q56" s="39" t="s">
        <v>131</v>
      </c>
      <c r="R56" s="37">
        <v>2</v>
      </c>
      <c r="S56" s="29" t="s">
        <v>189</v>
      </c>
      <c r="X56" s="29">
        <v>55</v>
      </c>
      <c r="Y56" s="260">
        <v>323011</v>
      </c>
      <c r="Z56" s="29" t="s">
        <v>689</v>
      </c>
      <c r="AA56" s="29" t="s">
        <v>204</v>
      </c>
      <c r="AB56" s="29">
        <v>6</v>
      </c>
      <c r="AC56" s="29" t="s">
        <v>1129</v>
      </c>
    </row>
    <row r="57" spans="1:29">
      <c r="A57" s="36">
        <v>322064</v>
      </c>
      <c r="B57" s="37" t="s">
        <v>512</v>
      </c>
      <c r="C57" s="38">
        <v>11</v>
      </c>
      <c r="D57" s="38" t="s">
        <v>513</v>
      </c>
      <c r="E57" s="38">
        <v>1</v>
      </c>
      <c r="F57" s="38" t="s">
        <v>73</v>
      </c>
      <c r="G57" s="37" t="s">
        <v>514</v>
      </c>
      <c r="H57" s="37" t="s">
        <v>515</v>
      </c>
      <c r="I57" s="38">
        <v>3</v>
      </c>
      <c r="J57" s="38" t="s">
        <v>76</v>
      </c>
      <c r="K57" s="39">
        <v>133</v>
      </c>
      <c r="L57" s="37">
        <v>143</v>
      </c>
      <c r="M57" s="38" t="s">
        <v>516</v>
      </c>
      <c r="N57" s="38" t="s">
        <v>78</v>
      </c>
      <c r="O57" s="39" t="s">
        <v>131</v>
      </c>
      <c r="P57" s="37">
        <v>2</v>
      </c>
      <c r="Q57" s="39" t="s">
        <v>131</v>
      </c>
      <c r="R57" s="37">
        <v>2</v>
      </c>
      <c r="S57" s="29" t="s">
        <v>512</v>
      </c>
      <c r="X57" s="29">
        <v>56</v>
      </c>
      <c r="Y57" s="260">
        <v>323016</v>
      </c>
      <c r="Z57" s="29" t="s">
        <v>714</v>
      </c>
      <c r="AA57" s="29" t="s">
        <v>204</v>
      </c>
      <c r="AB57" s="29">
        <v>6</v>
      </c>
      <c r="AC57" s="29" t="s">
        <v>1130</v>
      </c>
    </row>
    <row r="58" spans="1:29">
      <c r="A58" s="36">
        <v>322501</v>
      </c>
      <c r="B58" s="37" t="s">
        <v>541</v>
      </c>
      <c r="C58" s="38">
        <v>2</v>
      </c>
      <c r="D58" s="38" t="s">
        <v>534</v>
      </c>
      <c r="E58" s="38">
        <v>201</v>
      </c>
      <c r="F58" s="38" t="s">
        <v>535</v>
      </c>
      <c r="G58" s="37" t="s">
        <v>542</v>
      </c>
      <c r="H58" s="37" t="s">
        <v>543</v>
      </c>
      <c r="I58" s="38">
        <v>3</v>
      </c>
      <c r="J58" s="38" t="s">
        <v>76</v>
      </c>
      <c r="K58" s="39">
        <v>140</v>
      </c>
      <c r="L58" s="37">
        <v>151</v>
      </c>
      <c r="M58" s="38" t="s">
        <v>544</v>
      </c>
      <c r="N58" s="38" t="s">
        <v>78</v>
      </c>
      <c r="O58" s="39" t="s">
        <v>131</v>
      </c>
      <c r="P58" s="37">
        <v>2</v>
      </c>
      <c r="Q58" s="39" t="s">
        <v>131</v>
      </c>
      <c r="R58" s="37">
        <v>2</v>
      </c>
      <c r="S58" s="29" t="s">
        <v>541</v>
      </c>
      <c r="X58" s="29">
        <v>57</v>
      </c>
      <c r="Y58" s="260">
        <v>323021</v>
      </c>
      <c r="Z58" s="29" t="s">
        <v>636</v>
      </c>
      <c r="AA58" s="29" t="s">
        <v>204</v>
      </c>
      <c r="AB58" s="29">
        <v>6</v>
      </c>
      <c r="AC58" s="29" t="s">
        <v>1131</v>
      </c>
    </row>
    <row r="59" spans="1:29">
      <c r="A59" s="36">
        <v>322521</v>
      </c>
      <c r="B59" s="37" t="s">
        <v>533</v>
      </c>
      <c r="C59" s="38">
        <v>2</v>
      </c>
      <c r="D59" s="38" t="s">
        <v>534</v>
      </c>
      <c r="E59" s="38">
        <v>201</v>
      </c>
      <c r="F59" s="38" t="s">
        <v>535</v>
      </c>
      <c r="G59" s="37" t="s">
        <v>536</v>
      </c>
      <c r="H59" s="37" t="s">
        <v>537</v>
      </c>
      <c r="I59" s="38">
        <v>3</v>
      </c>
      <c r="J59" s="38" t="s">
        <v>76</v>
      </c>
      <c r="K59" s="39">
        <v>138</v>
      </c>
      <c r="L59" s="37">
        <v>149</v>
      </c>
      <c r="M59" s="38" t="s">
        <v>77</v>
      </c>
      <c r="N59" s="38" t="s">
        <v>78</v>
      </c>
      <c r="O59" s="39" t="s">
        <v>131</v>
      </c>
      <c r="P59" s="37">
        <v>2</v>
      </c>
      <c r="Q59" s="39" t="s">
        <v>131</v>
      </c>
      <c r="R59" s="37">
        <v>2</v>
      </c>
      <c r="S59" s="29" t="s">
        <v>533</v>
      </c>
      <c r="X59" s="29">
        <v>58</v>
      </c>
      <c r="Y59" s="260">
        <v>323022</v>
      </c>
      <c r="Z59" s="29" t="s">
        <v>715</v>
      </c>
      <c r="AA59" s="29" t="s">
        <v>204</v>
      </c>
      <c r="AB59" s="29">
        <v>6</v>
      </c>
      <c r="AC59" s="29" t="s">
        <v>1132</v>
      </c>
    </row>
    <row r="60" spans="1:29">
      <c r="A60" s="36">
        <v>322524</v>
      </c>
      <c r="B60" s="37" t="s">
        <v>538</v>
      </c>
      <c r="C60" s="38">
        <v>2</v>
      </c>
      <c r="D60" s="38" t="s">
        <v>534</v>
      </c>
      <c r="E60" s="38">
        <v>201</v>
      </c>
      <c r="F60" s="38" t="s">
        <v>535</v>
      </c>
      <c r="G60" s="37" t="s">
        <v>539</v>
      </c>
      <c r="H60" s="37" t="s">
        <v>540</v>
      </c>
      <c r="I60" s="38">
        <v>3</v>
      </c>
      <c r="J60" s="38" t="s">
        <v>76</v>
      </c>
      <c r="K60" s="39">
        <v>139</v>
      </c>
      <c r="L60" s="37">
        <v>150</v>
      </c>
      <c r="M60" s="38" t="s">
        <v>77</v>
      </c>
      <c r="N60" s="38" t="s">
        <v>78</v>
      </c>
      <c r="O60" s="39" t="s">
        <v>131</v>
      </c>
      <c r="P60" s="37">
        <v>2</v>
      </c>
      <c r="Q60" s="39" t="s">
        <v>131</v>
      </c>
      <c r="R60" s="37">
        <v>2</v>
      </c>
      <c r="S60" s="29" t="s">
        <v>538</v>
      </c>
      <c r="X60" s="29">
        <v>59</v>
      </c>
      <c r="Y60" s="260">
        <v>324001</v>
      </c>
      <c r="Z60" s="29" t="s">
        <v>676</v>
      </c>
      <c r="AA60" s="29" t="s">
        <v>1133</v>
      </c>
      <c r="AB60" s="29">
        <v>3</v>
      </c>
      <c r="AC60" s="29" t="s">
        <v>1134</v>
      </c>
    </row>
    <row r="61" spans="1:29">
      <c r="A61" s="36">
        <v>322531</v>
      </c>
      <c r="B61" s="37" t="s">
        <v>545</v>
      </c>
      <c r="C61" s="38">
        <v>2</v>
      </c>
      <c r="D61" s="38" t="s">
        <v>534</v>
      </c>
      <c r="E61" s="38">
        <v>202</v>
      </c>
      <c r="F61" s="38" t="s">
        <v>546</v>
      </c>
      <c r="G61" s="37" t="s">
        <v>547</v>
      </c>
      <c r="H61" s="37" t="s">
        <v>548</v>
      </c>
      <c r="I61" s="38">
        <v>3</v>
      </c>
      <c r="J61" s="38" t="s">
        <v>76</v>
      </c>
      <c r="K61" s="39">
        <v>141</v>
      </c>
      <c r="L61" s="37">
        <v>152</v>
      </c>
      <c r="M61" s="38" t="s">
        <v>77</v>
      </c>
      <c r="N61" s="38" t="s">
        <v>78</v>
      </c>
      <c r="O61" s="39" t="s">
        <v>131</v>
      </c>
      <c r="P61" s="37">
        <v>2</v>
      </c>
      <c r="Q61" s="39" t="s">
        <v>131</v>
      </c>
      <c r="R61" s="37">
        <v>2</v>
      </c>
      <c r="S61" s="29" t="s">
        <v>587</v>
      </c>
      <c r="X61" s="29">
        <v>60</v>
      </c>
      <c r="Y61" s="260">
        <v>324006</v>
      </c>
      <c r="Z61" s="29" t="s">
        <v>652</v>
      </c>
      <c r="AA61" s="29" t="s">
        <v>1133</v>
      </c>
      <c r="AB61" s="29">
        <v>3</v>
      </c>
      <c r="AC61" s="29" t="s">
        <v>1135</v>
      </c>
    </row>
    <row r="62" spans="1:29">
      <c r="A62" s="36">
        <v>322532</v>
      </c>
      <c r="B62" s="37" t="s">
        <v>549</v>
      </c>
      <c r="C62" s="38">
        <v>2</v>
      </c>
      <c r="D62" s="38" t="s">
        <v>534</v>
      </c>
      <c r="E62" s="38">
        <v>202</v>
      </c>
      <c r="F62" s="38" t="s">
        <v>546</v>
      </c>
      <c r="G62" s="37" t="s">
        <v>550</v>
      </c>
      <c r="H62" s="37" t="s">
        <v>551</v>
      </c>
      <c r="I62" s="38">
        <v>3</v>
      </c>
      <c r="J62" s="38" t="s">
        <v>76</v>
      </c>
      <c r="K62" s="39">
        <v>142</v>
      </c>
      <c r="L62" s="37">
        <v>153</v>
      </c>
      <c r="M62" s="38" t="s">
        <v>77</v>
      </c>
      <c r="N62" s="38" t="s">
        <v>78</v>
      </c>
      <c r="O62" s="39" t="s">
        <v>131</v>
      </c>
      <c r="P62" s="37">
        <v>2</v>
      </c>
      <c r="Q62" s="39" t="s">
        <v>131</v>
      </c>
      <c r="R62" s="37">
        <v>2</v>
      </c>
      <c r="S62" s="29" t="s">
        <v>549</v>
      </c>
      <c r="X62" s="29">
        <v>61</v>
      </c>
      <c r="Y62" s="260">
        <v>324008</v>
      </c>
      <c r="Z62" s="29" t="s">
        <v>681</v>
      </c>
      <c r="AA62" s="29" t="s">
        <v>1133</v>
      </c>
      <c r="AB62" s="29">
        <v>3</v>
      </c>
      <c r="AC62" s="29" t="s">
        <v>1136</v>
      </c>
    </row>
    <row r="63" spans="1:29">
      <c r="A63" s="36">
        <v>322541</v>
      </c>
      <c r="B63" s="37" t="s">
        <v>552</v>
      </c>
      <c r="C63" s="38">
        <v>2</v>
      </c>
      <c r="D63" s="38" t="s">
        <v>534</v>
      </c>
      <c r="E63" s="38">
        <v>304</v>
      </c>
      <c r="F63" s="38" t="s">
        <v>553</v>
      </c>
      <c r="G63" s="37" t="s">
        <v>554</v>
      </c>
      <c r="H63" s="37" t="s">
        <v>555</v>
      </c>
      <c r="I63" s="38">
        <v>3</v>
      </c>
      <c r="J63" s="38" t="s">
        <v>76</v>
      </c>
      <c r="K63" s="39">
        <v>143</v>
      </c>
      <c r="L63" s="37">
        <v>154</v>
      </c>
      <c r="M63" s="38" t="s">
        <v>77</v>
      </c>
      <c r="N63" s="38" t="s">
        <v>78</v>
      </c>
      <c r="O63" s="39" t="s">
        <v>131</v>
      </c>
      <c r="P63" s="37">
        <v>2</v>
      </c>
      <c r="Q63" s="39" t="s">
        <v>131</v>
      </c>
      <c r="R63" s="37">
        <v>2</v>
      </c>
      <c r="S63" s="29" t="s">
        <v>552</v>
      </c>
      <c r="X63" s="29">
        <v>62</v>
      </c>
      <c r="Y63" s="260">
        <v>324009</v>
      </c>
      <c r="Z63" s="29" t="s">
        <v>620</v>
      </c>
      <c r="AA63" s="29" t="s">
        <v>1133</v>
      </c>
      <c r="AB63" s="29">
        <v>3</v>
      </c>
      <c r="AC63" s="29" t="s">
        <v>1137</v>
      </c>
    </row>
    <row r="64" spans="1:29">
      <c r="A64" s="36">
        <v>323001</v>
      </c>
      <c r="B64" s="37" t="s">
        <v>377</v>
      </c>
      <c r="C64" s="38">
        <v>11</v>
      </c>
      <c r="D64" s="38" t="s">
        <v>73</v>
      </c>
      <c r="E64" s="38">
        <v>1</v>
      </c>
      <c r="F64" s="38" t="s">
        <v>73</v>
      </c>
      <c r="G64" s="37" t="s">
        <v>378</v>
      </c>
      <c r="H64" s="37" t="s">
        <v>379</v>
      </c>
      <c r="I64" s="38">
        <v>3</v>
      </c>
      <c r="J64" s="38" t="s">
        <v>76</v>
      </c>
      <c r="K64" s="39">
        <v>98</v>
      </c>
      <c r="L64" s="37">
        <v>98</v>
      </c>
      <c r="M64" s="38" t="s">
        <v>77</v>
      </c>
      <c r="N64" s="38" t="s">
        <v>78</v>
      </c>
      <c r="O64" s="39" t="s">
        <v>131</v>
      </c>
      <c r="P64" s="37">
        <v>2</v>
      </c>
      <c r="Q64" s="39" t="s">
        <v>204</v>
      </c>
      <c r="R64" s="37">
        <v>6</v>
      </c>
      <c r="S64" s="29" t="s">
        <v>377</v>
      </c>
      <c r="X64" s="29">
        <v>63</v>
      </c>
      <c r="Y64" s="260">
        <v>324010</v>
      </c>
      <c r="Z64" s="29" t="s">
        <v>621</v>
      </c>
      <c r="AA64" s="29" t="s">
        <v>1133</v>
      </c>
      <c r="AB64" s="29">
        <v>3</v>
      </c>
      <c r="AC64" s="29" t="s">
        <v>1138</v>
      </c>
    </row>
    <row r="65" spans="1:29">
      <c r="A65" s="36">
        <v>323001.09999999998</v>
      </c>
      <c r="B65" s="37" t="s">
        <v>472</v>
      </c>
      <c r="C65" s="38">
        <v>11</v>
      </c>
      <c r="D65" s="38" t="s">
        <v>73</v>
      </c>
      <c r="E65" s="38">
        <v>1</v>
      </c>
      <c r="F65" s="38" t="s">
        <v>73</v>
      </c>
      <c r="G65" s="37" t="s">
        <v>473</v>
      </c>
      <c r="H65" s="37" t="s">
        <v>379</v>
      </c>
      <c r="I65" s="38">
        <v>3</v>
      </c>
      <c r="J65" s="38" t="s">
        <v>76</v>
      </c>
      <c r="K65" s="40" t="s">
        <v>474</v>
      </c>
      <c r="L65" s="37">
        <v>130</v>
      </c>
      <c r="M65" s="38" t="s">
        <v>464</v>
      </c>
      <c r="N65" s="38" t="s">
        <v>78</v>
      </c>
      <c r="O65" s="39" t="s">
        <v>131</v>
      </c>
      <c r="P65" s="37">
        <v>2</v>
      </c>
      <c r="Q65" s="39" t="s">
        <v>204</v>
      </c>
      <c r="R65" s="37">
        <v>6</v>
      </c>
      <c r="S65" s="29" t="s">
        <v>472</v>
      </c>
      <c r="X65" s="29">
        <v>64</v>
      </c>
      <c r="Y65" s="260">
        <v>324012</v>
      </c>
      <c r="Z65" s="29" t="s">
        <v>653</v>
      </c>
      <c r="AA65" s="29" t="s">
        <v>1133</v>
      </c>
      <c r="AB65" s="29">
        <v>3</v>
      </c>
      <c r="AC65" s="29" t="s">
        <v>1139</v>
      </c>
    </row>
    <row r="66" spans="1:29">
      <c r="A66" s="36">
        <v>323003</v>
      </c>
      <c r="B66" s="37" t="s">
        <v>201</v>
      </c>
      <c r="C66" s="38">
        <v>11</v>
      </c>
      <c r="D66" s="38" t="s">
        <v>73</v>
      </c>
      <c r="E66" s="38">
        <v>1</v>
      </c>
      <c r="F66" s="38" t="s">
        <v>73</v>
      </c>
      <c r="G66" s="37" t="s">
        <v>202</v>
      </c>
      <c r="H66" s="37" t="s">
        <v>203</v>
      </c>
      <c r="I66" s="38">
        <v>3</v>
      </c>
      <c r="J66" s="38" t="s">
        <v>76</v>
      </c>
      <c r="K66" s="39">
        <v>42</v>
      </c>
      <c r="L66" s="37">
        <v>42</v>
      </c>
      <c r="M66" s="38" t="s">
        <v>77</v>
      </c>
      <c r="N66" s="38" t="s">
        <v>78</v>
      </c>
      <c r="O66" s="39" t="s">
        <v>131</v>
      </c>
      <c r="P66" s="37">
        <v>2</v>
      </c>
      <c r="Q66" s="39" t="s">
        <v>204</v>
      </c>
      <c r="R66" s="37">
        <v>6</v>
      </c>
      <c r="S66" s="29" t="s">
        <v>201</v>
      </c>
      <c r="X66" s="29">
        <v>65</v>
      </c>
      <c r="Y66" s="260">
        <v>324014</v>
      </c>
      <c r="Z66" s="29" t="s">
        <v>664</v>
      </c>
      <c r="AA66" s="29" t="s">
        <v>1133</v>
      </c>
      <c r="AB66" s="29">
        <v>3</v>
      </c>
      <c r="AC66" s="29" t="s">
        <v>1140</v>
      </c>
    </row>
    <row r="67" spans="1:29">
      <c r="A67" s="36">
        <v>323004</v>
      </c>
      <c r="B67" s="37" t="s">
        <v>205</v>
      </c>
      <c r="C67" s="38">
        <v>11</v>
      </c>
      <c r="D67" s="38" t="s">
        <v>73</v>
      </c>
      <c r="E67" s="38">
        <v>1</v>
      </c>
      <c r="F67" s="38" t="s">
        <v>73</v>
      </c>
      <c r="G67" s="37" t="s">
        <v>206</v>
      </c>
      <c r="H67" s="37" t="s">
        <v>207</v>
      </c>
      <c r="I67" s="38">
        <v>3</v>
      </c>
      <c r="J67" s="38" t="s">
        <v>76</v>
      </c>
      <c r="K67" s="39">
        <v>43</v>
      </c>
      <c r="L67" s="37">
        <v>43</v>
      </c>
      <c r="M67" s="38" t="s">
        <v>77</v>
      </c>
      <c r="N67" s="38" t="s">
        <v>78</v>
      </c>
      <c r="O67" s="39" t="s">
        <v>131</v>
      </c>
      <c r="P67" s="37">
        <v>2</v>
      </c>
      <c r="Q67" s="39" t="s">
        <v>204</v>
      </c>
      <c r="R67" s="37">
        <v>6</v>
      </c>
      <c r="S67" s="29" t="s">
        <v>205</v>
      </c>
      <c r="X67" s="29">
        <v>66</v>
      </c>
      <c r="Y67" s="260">
        <v>324016</v>
      </c>
      <c r="Z67" s="29" t="s">
        <v>716</v>
      </c>
      <c r="AA67" s="29" t="s">
        <v>1133</v>
      </c>
      <c r="AB67" s="29">
        <v>3</v>
      </c>
      <c r="AC67" s="29" t="s">
        <v>1141</v>
      </c>
    </row>
    <row r="68" spans="1:29">
      <c r="A68" s="36">
        <v>323005</v>
      </c>
      <c r="B68" s="37" t="s">
        <v>208</v>
      </c>
      <c r="C68" s="38">
        <v>11</v>
      </c>
      <c r="D68" s="38" t="s">
        <v>73</v>
      </c>
      <c r="E68" s="38">
        <v>1</v>
      </c>
      <c r="F68" s="38" t="s">
        <v>73</v>
      </c>
      <c r="G68" s="37" t="s">
        <v>209</v>
      </c>
      <c r="H68" s="37" t="s">
        <v>210</v>
      </c>
      <c r="I68" s="38">
        <v>3</v>
      </c>
      <c r="J68" s="38" t="s">
        <v>76</v>
      </c>
      <c r="K68" s="39">
        <v>44</v>
      </c>
      <c r="L68" s="37">
        <v>44</v>
      </c>
      <c r="M68" s="38" t="s">
        <v>77</v>
      </c>
      <c r="N68" s="38" t="s">
        <v>78</v>
      </c>
      <c r="O68" s="39" t="s">
        <v>131</v>
      </c>
      <c r="P68" s="37">
        <v>2</v>
      </c>
      <c r="Q68" s="39" t="s">
        <v>204</v>
      </c>
      <c r="R68" s="37">
        <v>6</v>
      </c>
      <c r="S68" s="29" t="s">
        <v>208</v>
      </c>
      <c r="X68" s="29">
        <v>67</v>
      </c>
      <c r="Y68" s="260">
        <v>324021</v>
      </c>
      <c r="Z68" s="29" t="s">
        <v>654</v>
      </c>
      <c r="AA68" s="29" t="s">
        <v>1133</v>
      </c>
      <c r="AB68" s="29">
        <v>3</v>
      </c>
      <c r="AC68" s="29" t="s">
        <v>1142</v>
      </c>
    </row>
    <row r="69" spans="1:29">
      <c r="A69" s="36">
        <v>323006</v>
      </c>
      <c r="B69" s="37" t="s">
        <v>211</v>
      </c>
      <c r="C69" s="38">
        <v>11</v>
      </c>
      <c r="D69" s="38" t="s">
        <v>73</v>
      </c>
      <c r="E69" s="38">
        <v>1</v>
      </c>
      <c r="F69" s="38" t="s">
        <v>73</v>
      </c>
      <c r="G69" s="37" t="s">
        <v>212</v>
      </c>
      <c r="H69" s="37" t="s">
        <v>213</v>
      </c>
      <c r="I69" s="38">
        <v>3</v>
      </c>
      <c r="J69" s="38" t="s">
        <v>76</v>
      </c>
      <c r="K69" s="39">
        <v>45</v>
      </c>
      <c r="L69" s="37">
        <v>45</v>
      </c>
      <c r="M69" s="38" t="s">
        <v>77</v>
      </c>
      <c r="N69" s="38" t="s">
        <v>78</v>
      </c>
      <c r="O69" s="39" t="s">
        <v>214</v>
      </c>
      <c r="P69" s="37">
        <v>6</v>
      </c>
      <c r="Q69" s="39" t="s">
        <v>204</v>
      </c>
      <c r="R69" s="37">
        <v>6</v>
      </c>
      <c r="S69" s="29" t="s">
        <v>211</v>
      </c>
      <c r="X69" s="29">
        <v>68</v>
      </c>
      <c r="Y69" s="260">
        <v>324022</v>
      </c>
      <c r="Z69" s="29" t="s">
        <v>665</v>
      </c>
      <c r="AA69" s="29" t="s">
        <v>1133</v>
      </c>
      <c r="AB69" s="29">
        <v>3</v>
      </c>
      <c r="AC69" s="29" t="s">
        <v>1143</v>
      </c>
    </row>
    <row r="70" spans="1:29">
      <c r="A70" s="36">
        <v>323008</v>
      </c>
      <c r="B70" s="37" t="s">
        <v>215</v>
      </c>
      <c r="C70" s="38">
        <v>11</v>
      </c>
      <c r="D70" s="38" t="s">
        <v>73</v>
      </c>
      <c r="E70" s="38">
        <v>1</v>
      </c>
      <c r="F70" s="38" t="s">
        <v>73</v>
      </c>
      <c r="G70" s="37" t="s">
        <v>216</v>
      </c>
      <c r="H70" s="37" t="s">
        <v>217</v>
      </c>
      <c r="I70" s="38">
        <v>3</v>
      </c>
      <c r="J70" s="38" t="s">
        <v>76</v>
      </c>
      <c r="K70" s="39">
        <v>46</v>
      </c>
      <c r="L70" s="37">
        <v>46</v>
      </c>
      <c r="M70" s="38" t="s">
        <v>77</v>
      </c>
      <c r="N70" s="38" t="s">
        <v>78</v>
      </c>
      <c r="O70" s="39" t="s">
        <v>214</v>
      </c>
      <c r="P70" s="37">
        <v>6</v>
      </c>
      <c r="Q70" s="39" t="s">
        <v>204</v>
      </c>
      <c r="R70" s="37">
        <v>6</v>
      </c>
      <c r="S70" s="29" t="s">
        <v>215</v>
      </c>
      <c r="X70" s="29">
        <v>69</v>
      </c>
      <c r="Y70" s="260">
        <v>324026</v>
      </c>
      <c r="Z70" s="29" t="s">
        <v>686</v>
      </c>
      <c r="AA70" s="29" t="s">
        <v>1133</v>
      </c>
      <c r="AB70" s="29">
        <v>3</v>
      </c>
      <c r="AC70" s="29" t="s">
        <v>1144</v>
      </c>
    </row>
    <row r="71" spans="1:29">
      <c r="A71" s="36">
        <v>323011</v>
      </c>
      <c r="B71" s="37" t="s">
        <v>380</v>
      </c>
      <c r="C71" s="38">
        <v>11</v>
      </c>
      <c r="D71" s="38" t="s">
        <v>73</v>
      </c>
      <c r="E71" s="38">
        <v>1</v>
      </c>
      <c r="F71" s="38" t="s">
        <v>73</v>
      </c>
      <c r="G71" s="37" t="s">
        <v>381</v>
      </c>
      <c r="H71" s="37" t="s">
        <v>382</v>
      </c>
      <c r="I71" s="38">
        <v>3</v>
      </c>
      <c r="J71" s="38" t="s">
        <v>76</v>
      </c>
      <c r="K71" s="39">
        <v>99</v>
      </c>
      <c r="L71" s="37">
        <v>99</v>
      </c>
      <c r="M71" s="38" t="s">
        <v>77</v>
      </c>
      <c r="N71" s="38" t="s">
        <v>78</v>
      </c>
      <c r="O71" s="39" t="s">
        <v>214</v>
      </c>
      <c r="P71" s="37">
        <v>6</v>
      </c>
      <c r="Q71" s="39" t="s">
        <v>204</v>
      </c>
      <c r="R71" s="37">
        <v>6</v>
      </c>
      <c r="S71" s="29" t="s">
        <v>380</v>
      </c>
      <c r="X71" s="29">
        <v>70</v>
      </c>
      <c r="Y71" s="260">
        <v>324031</v>
      </c>
      <c r="Z71" s="29" t="s">
        <v>719</v>
      </c>
      <c r="AA71" s="29" t="s">
        <v>1133</v>
      </c>
      <c r="AB71" s="29">
        <v>3</v>
      </c>
      <c r="AC71" s="29" t="s">
        <v>1145</v>
      </c>
    </row>
    <row r="72" spans="1:29">
      <c r="A72" s="36">
        <v>323016</v>
      </c>
      <c r="B72" s="37" t="s">
        <v>218</v>
      </c>
      <c r="C72" s="38">
        <v>11</v>
      </c>
      <c r="D72" s="38" t="s">
        <v>73</v>
      </c>
      <c r="E72" s="38">
        <v>1</v>
      </c>
      <c r="F72" s="38" t="s">
        <v>73</v>
      </c>
      <c r="G72" s="37" t="s">
        <v>219</v>
      </c>
      <c r="H72" s="37" t="s">
        <v>220</v>
      </c>
      <c r="I72" s="38">
        <v>3</v>
      </c>
      <c r="J72" s="38" t="s">
        <v>76</v>
      </c>
      <c r="K72" s="39">
        <v>47</v>
      </c>
      <c r="L72" s="37">
        <v>47</v>
      </c>
      <c r="M72" s="38" t="s">
        <v>77</v>
      </c>
      <c r="N72" s="38" t="s">
        <v>78</v>
      </c>
      <c r="O72" s="39" t="s">
        <v>214</v>
      </c>
      <c r="P72" s="37">
        <v>6</v>
      </c>
      <c r="Q72" s="39" t="s">
        <v>204</v>
      </c>
      <c r="R72" s="37">
        <v>6</v>
      </c>
      <c r="S72" s="29" t="s">
        <v>218</v>
      </c>
      <c r="X72" s="29">
        <v>71</v>
      </c>
      <c r="Y72" s="260">
        <v>324036</v>
      </c>
      <c r="Z72" s="29" t="s">
        <v>637</v>
      </c>
      <c r="AA72" s="29" t="s">
        <v>1133</v>
      </c>
      <c r="AB72" s="29">
        <v>3</v>
      </c>
      <c r="AC72" s="29" t="s">
        <v>1146</v>
      </c>
    </row>
    <row r="73" spans="1:29">
      <c r="A73" s="36">
        <v>323021</v>
      </c>
      <c r="B73" s="37" t="s">
        <v>422</v>
      </c>
      <c r="C73" s="38">
        <v>11</v>
      </c>
      <c r="D73" s="38" t="s">
        <v>73</v>
      </c>
      <c r="E73" s="38">
        <v>1</v>
      </c>
      <c r="F73" s="38" t="s">
        <v>73</v>
      </c>
      <c r="G73" s="37" t="s">
        <v>423</v>
      </c>
      <c r="H73" s="37" t="s">
        <v>424</v>
      </c>
      <c r="I73" s="38">
        <v>3</v>
      </c>
      <c r="J73" s="38" t="s">
        <v>76</v>
      </c>
      <c r="K73" s="39">
        <v>113</v>
      </c>
      <c r="L73" s="37">
        <v>113</v>
      </c>
      <c r="M73" s="38" t="s">
        <v>77</v>
      </c>
      <c r="N73" s="38" t="s">
        <v>78</v>
      </c>
      <c r="O73" s="39" t="s">
        <v>214</v>
      </c>
      <c r="P73" s="37">
        <v>6</v>
      </c>
      <c r="Q73" s="39" t="s">
        <v>204</v>
      </c>
      <c r="R73" s="37">
        <v>6</v>
      </c>
      <c r="S73" s="29" t="s">
        <v>422</v>
      </c>
      <c r="X73" s="29">
        <v>72</v>
      </c>
      <c r="Y73" s="260">
        <v>324041</v>
      </c>
      <c r="Z73" s="29" t="s">
        <v>690</v>
      </c>
      <c r="AA73" s="29" t="s">
        <v>1133</v>
      </c>
      <c r="AB73" s="29">
        <v>3</v>
      </c>
      <c r="AC73" s="29" t="s">
        <v>1147</v>
      </c>
    </row>
    <row r="74" spans="1:29">
      <c r="A74" s="36">
        <v>323022</v>
      </c>
      <c r="B74" s="37" t="s">
        <v>383</v>
      </c>
      <c r="C74" s="38">
        <v>11</v>
      </c>
      <c r="D74" s="38" t="s">
        <v>73</v>
      </c>
      <c r="E74" s="38">
        <v>1</v>
      </c>
      <c r="F74" s="38" t="s">
        <v>73</v>
      </c>
      <c r="G74" s="37" t="s">
        <v>384</v>
      </c>
      <c r="H74" s="37" t="s">
        <v>385</v>
      </c>
      <c r="I74" s="38">
        <v>3</v>
      </c>
      <c r="J74" s="38" t="s">
        <v>76</v>
      </c>
      <c r="K74" s="39">
        <v>100</v>
      </c>
      <c r="L74" s="37">
        <v>100</v>
      </c>
      <c r="M74" s="38" t="s">
        <v>77</v>
      </c>
      <c r="N74" s="38" t="s">
        <v>78</v>
      </c>
      <c r="O74" s="39" t="s">
        <v>214</v>
      </c>
      <c r="P74" s="37">
        <v>6</v>
      </c>
      <c r="Q74" s="39" t="s">
        <v>204</v>
      </c>
      <c r="R74" s="37">
        <v>6</v>
      </c>
      <c r="S74" s="29" t="s">
        <v>383</v>
      </c>
      <c r="X74" s="29">
        <v>73</v>
      </c>
      <c r="Y74" s="260">
        <v>324043</v>
      </c>
      <c r="Z74" s="29" t="s">
        <v>691</v>
      </c>
      <c r="AA74" s="29" t="s">
        <v>1133</v>
      </c>
      <c r="AB74" s="29">
        <v>3</v>
      </c>
      <c r="AC74" s="29" t="s">
        <v>1148</v>
      </c>
    </row>
    <row r="75" spans="1:29">
      <c r="A75" s="36">
        <v>324001</v>
      </c>
      <c r="B75" s="37" t="s">
        <v>221</v>
      </c>
      <c r="C75" s="38">
        <v>11</v>
      </c>
      <c r="D75" s="38" t="s">
        <v>73</v>
      </c>
      <c r="E75" s="38">
        <v>1</v>
      </c>
      <c r="F75" s="38" t="s">
        <v>73</v>
      </c>
      <c r="G75" s="37" t="s">
        <v>222</v>
      </c>
      <c r="H75" s="37" t="s">
        <v>223</v>
      </c>
      <c r="I75" s="38">
        <v>3</v>
      </c>
      <c r="J75" s="38" t="s">
        <v>76</v>
      </c>
      <c r="K75" s="39">
        <v>48</v>
      </c>
      <c r="L75" s="37">
        <v>48</v>
      </c>
      <c r="M75" s="38" t="s">
        <v>77</v>
      </c>
      <c r="N75" s="38" t="s">
        <v>78</v>
      </c>
      <c r="O75" s="39" t="s">
        <v>224</v>
      </c>
      <c r="P75" s="37">
        <v>3</v>
      </c>
      <c r="Q75" s="39" t="s">
        <v>225</v>
      </c>
      <c r="R75" s="37">
        <v>3</v>
      </c>
      <c r="S75" s="29" t="s">
        <v>221</v>
      </c>
      <c r="X75" s="29">
        <v>74</v>
      </c>
      <c r="Y75" s="260">
        <v>324046</v>
      </c>
      <c r="Z75" s="29" t="s">
        <v>655</v>
      </c>
      <c r="AA75" s="29" t="s">
        <v>1133</v>
      </c>
      <c r="AB75" s="29">
        <v>3</v>
      </c>
      <c r="AC75" s="29" t="s">
        <v>1149</v>
      </c>
    </row>
    <row r="76" spans="1:29">
      <c r="A76" s="36">
        <v>324006</v>
      </c>
      <c r="B76" s="37" t="s">
        <v>226</v>
      </c>
      <c r="C76" s="38">
        <v>11</v>
      </c>
      <c r="D76" s="38" t="s">
        <v>73</v>
      </c>
      <c r="E76" s="38">
        <v>1</v>
      </c>
      <c r="F76" s="38" t="s">
        <v>73</v>
      </c>
      <c r="G76" s="37" t="s">
        <v>227</v>
      </c>
      <c r="H76" s="37" t="s">
        <v>228</v>
      </c>
      <c r="I76" s="38">
        <v>3</v>
      </c>
      <c r="J76" s="38" t="s">
        <v>76</v>
      </c>
      <c r="K76" s="39">
        <v>49</v>
      </c>
      <c r="L76" s="37">
        <v>49</v>
      </c>
      <c r="M76" s="38" t="s">
        <v>77</v>
      </c>
      <c r="N76" s="38" t="s">
        <v>78</v>
      </c>
      <c r="O76" s="39" t="s">
        <v>224</v>
      </c>
      <c r="P76" s="37">
        <v>3</v>
      </c>
      <c r="Q76" s="39" t="s">
        <v>225</v>
      </c>
      <c r="R76" s="37">
        <v>3</v>
      </c>
      <c r="S76" s="29" t="s">
        <v>226</v>
      </c>
      <c r="X76" s="29">
        <v>75</v>
      </c>
      <c r="Y76" s="260">
        <v>324048</v>
      </c>
      <c r="Z76" s="29" t="s">
        <v>687</v>
      </c>
      <c r="AA76" s="29" t="s">
        <v>1133</v>
      </c>
      <c r="AB76" s="29">
        <v>3</v>
      </c>
      <c r="AC76" s="29" t="s">
        <v>1150</v>
      </c>
    </row>
    <row r="77" spans="1:29">
      <c r="A77" s="36">
        <v>324008</v>
      </c>
      <c r="B77" s="37" t="s">
        <v>229</v>
      </c>
      <c r="C77" s="38">
        <v>11</v>
      </c>
      <c r="D77" s="38" t="s">
        <v>73</v>
      </c>
      <c r="E77" s="38">
        <v>1</v>
      </c>
      <c r="F77" s="38" t="s">
        <v>73</v>
      </c>
      <c r="G77" s="37" t="s">
        <v>230</v>
      </c>
      <c r="H77" s="37" t="s">
        <v>231</v>
      </c>
      <c r="I77" s="38">
        <v>3</v>
      </c>
      <c r="J77" s="38" t="s">
        <v>76</v>
      </c>
      <c r="K77" s="39">
        <v>50</v>
      </c>
      <c r="L77" s="37">
        <v>50</v>
      </c>
      <c r="M77" s="38" t="s">
        <v>77</v>
      </c>
      <c r="N77" s="38" t="s">
        <v>78</v>
      </c>
      <c r="O77" s="39" t="s">
        <v>224</v>
      </c>
      <c r="P77" s="37">
        <v>3</v>
      </c>
      <c r="Q77" s="39" t="s">
        <v>225</v>
      </c>
      <c r="R77" s="37">
        <v>3</v>
      </c>
      <c r="S77" s="29" t="s">
        <v>229</v>
      </c>
      <c r="X77" s="29">
        <v>76</v>
      </c>
      <c r="Y77" s="260">
        <v>324051</v>
      </c>
      <c r="Z77" s="29" t="s">
        <v>656</v>
      </c>
      <c r="AA77" s="29" t="s">
        <v>1133</v>
      </c>
      <c r="AB77" s="29">
        <v>3</v>
      </c>
      <c r="AC77" s="29" t="s">
        <v>1151</v>
      </c>
    </row>
    <row r="78" spans="1:29">
      <c r="A78" s="36">
        <v>324009</v>
      </c>
      <c r="B78" s="37" t="s">
        <v>238</v>
      </c>
      <c r="C78" s="38">
        <v>11</v>
      </c>
      <c r="D78" s="38" t="s">
        <v>73</v>
      </c>
      <c r="E78" s="38">
        <v>1</v>
      </c>
      <c r="F78" s="38" t="s">
        <v>73</v>
      </c>
      <c r="G78" s="37" t="s">
        <v>239</v>
      </c>
      <c r="H78" s="37" t="s">
        <v>240</v>
      </c>
      <c r="I78" s="38">
        <v>3</v>
      </c>
      <c r="J78" s="38" t="s">
        <v>76</v>
      </c>
      <c r="K78" s="39">
        <v>53</v>
      </c>
      <c r="L78" s="37">
        <v>53</v>
      </c>
      <c r="M78" s="38" t="s">
        <v>77</v>
      </c>
      <c r="N78" s="38" t="s">
        <v>78</v>
      </c>
      <c r="O78" s="39" t="s">
        <v>224</v>
      </c>
      <c r="P78" s="37">
        <v>3</v>
      </c>
      <c r="Q78" s="39" t="s">
        <v>225</v>
      </c>
      <c r="R78" s="37">
        <v>3</v>
      </c>
      <c r="S78" s="29" t="s">
        <v>238</v>
      </c>
      <c r="X78" s="29">
        <v>77</v>
      </c>
      <c r="Y78" s="260">
        <v>324052</v>
      </c>
      <c r="Z78" s="29" t="s">
        <v>622</v>
      </c>
      <c r="AA78" s="29" t="s">
        <v>1133</v>
      </c>
      <c r="AB78" s="29">
        <v>3</v>
      </c>
      <c r="AC78" s="29" t="s">
        <v>1152</v>
      </c>
    </row>
    <row r="79" spans="1:29">
      <c r="A79" s="36">
        <v>324010</v>
      </c>
      <c r="B79" s="37" t="s">
        <v>235</v>
      </c>
      <c r="C79" s="38">
        <v>11</v>
      </c>
      <c r="D79" s="38" t="s">
        <v>73</v>
      </c>
      <c r="E79" s="38">
        <v>1</v>
      </c>
      <c r="F79" s="38" t="s">
        <v>73</v>
      </c>
      <c r="G79" s="37" t="s">
        <v>236</v>
      </c>
      <c r="H79" s="37" t="s">
        <v>237</v>
      </c>
      <c r="I79" s="38">
        <v>3</v>
      </c>
      <c r="J79" s="38" t="s">
        <v>76</v>
      </c>
      <c r="K79" s="39">
        <v>52</v>
      </c>
      <c r="L79" s="37">
        <v>52</v>
      </c>
      <c r="M79" s="38" t="s">
        <v>77</v>
      </c>
      <c r="N79" s="38" t="s">
        <v>78</v>
      </c>
      <c r="O79" s="39" t="s">
        <v>224</v>
      </c>
      <c r="P79" s="37">
        <v>3</v>
      </c>
      <c r="Q79" s="39" t="s">
        <v>225</v>
      </c>
      <c r="R79" s="37">
        <v>3</v>
      </c>
      <c r="S79" s="29" t="s">
        <v>235</v>
      </c>
      <c r="X79" s="29">
        <v>78</v>
      </c>
      <c r="Y79" s="260">
        <v>324056</v>
      </c>
      <c r="Z79" s="29" t="s">
        <v>657</v>
      </c>
      <c r="AA79" s="29" t="s">
        <v>1133</v>
      </c>
      <c r="AB79" s="29">
        <v>3</v>
      </c>
      <c r="AC79" s="29" t="s">
        <v>1153</v>
      </c>
    </row>
    <row r="80" spans="1:29">
      <c r="A80" s="36">
        <v>324011</v>
      </c>
      <c r="B80" s="37" t="s">
        <v>488</v>
      </c>
      <c r="C80" s="38">
        <v>11</v>
      </c>
      <c r="D80" s="38" t="s">
        <v>73</v>
      </c>
      <c r="E80" s="38">
        <v>1</v>
      </c>
      <c r="F80" s="38" t="s">
        <v>73</v>
      </c>
      <c r="G80" s="37" t="s">
        <v>489</v>
      </c>
      <c r="H80" s="37" t="s">
        <v>490</v>
      </c>
      <c r="I80" s="38">
        <v>3</v>
      </c>
      <c r="J80" s="38" t="s">
        <v>76</v>
      </c>
      <c r="K80" s="39">
        <v>127</v>
      </c>
      <c r="L80" s="37">
        <v>136</v>
      </c>
      <c r="M80" s="38" t="s">
        <v>464</v>
      </c>
      <c r="N80" s="38" t="s">
        <v>491</v>
      </c>
      <c r="O80" s="39" t="s">
        <v>224</v>
      </c>
      <c r="P80" s="37">
        <v>3</v>
      </c>
      <c r="Q80" s="39" t="s">
        <v>225</v>
      </c>
      <c r="R80" s="37">
        <v>3</v>
      </c>
      <c r="S80" s="29" t="s">
        <v>488</v>
      </c>
      <c r="X80" s="29">
        <v>79</v>
      </c>
      <c r="Y80" s="260">
        <v>324058</v>
      </c>
      <c r="Z80" s="29" t="s">
        <v>658</v>
      </c>
      <c r="AA80" s="29" t="s">
        <v>1133</v>
      </c>
      <c r="AB80" s="29">
        <v>3</v>
      </c>
      <c r="AC80" s="29" t="s">
        <v>1154</v>
      </c>
    </row>
    <row r="81" spans="1:29">
      <c r="A81" s="36">
        <v>324012</v>
      </c>
      <c r="B81" s="37" t="s">
        <v>232</v>
      </c>
      <c r="C81" s="38">
        <v>11</v>
      </c>
      <c r="D81" s="38" t="s">
        <v>73</v>
      </c>
      <c r="E81" s="38">
        <v>1</v>
      </c>
      <c r="F81" s="38" t="s">
        <v>73</v>
      </c>
      <c r="G81" s="37" t="s">
        <v>233</v>
      </c>
      <c r="H81" s="37" t="s">
        <v>234</v>
      </c>
      <c r="I81" s="38">
        <v>3</v>
      </c>
      <c r="J81" s="38" t="s">
        <v>76</v>
      </c>
      <c r="K81" s="39">
        <v>51</v>
      </c>
      <c r="L81" s="37">
        <v>51</v>
      </c>
      <c r="M81" s="38" t="s">
        <v>77</v>
      </c>
      <c r="N81" s="38" t="s">
        <v>78</v>
      </c>
      <c r="O81" s="39" t="s">
        <v>224</v>
      </c>
      <c r="P81" s="37">
        <v>3</v>
      </c>
      <c r="Q81" s="39" t="s">
        <v>225</v>
      </c>
      <c r="R81" s="37">
        <v>3</v>
      </c>
      <c r="S81" s="29" t="s">
        <v>232</v>
      </c>
      <c r="X81" s="29">
        <v>80</v>
      </c>
      <c r="Y81" s="260">
        <v>324059</v>
      </c>
      <c r="Z81" s="29" t="s">
        <v>688</v>
      </c>
      <c r="AA81" s="29" t="s">
        <v>1133</v>
      </c>
      <c r="AB81" s="29">
        <v>3</v>
      </c>
      <c r="AC81" s="29" t="s">
        <v>1155</v>
      </c>
    </row>
    <row r="82" spans="1:29">
      <c r="A82" s="36">
        <v>324014</v>
      </c>
      <c r="B82" s="37" t="s">
        <v>241</v>
      </c>
      <c r="C82" s="38">
        <v>11</v>
      </c>
      <c r="D82" s="38" t="s">
        <v>73</v>
      </c>
      <c r="E82" s="38">
        <v>1</v>
      </c>
      <c r="F82" s="38" t="s">
        <v>73</v>
      </c>
      <c r="G82" s="37" t="s">
        <v>242</v>
      </c>
      <c r="H82" s="37" t="s">
        <v>243</v>
      </c>
      <c r="I82" s="38">
        <v>3</v>
      </c>
      <c r="J82" s="38" t="s">
        <v>76</v>
      </c>
      <c r="K82" s="39">
        <v>54</v>
      </c>
      <c r="L82" s="37">
        <v>54</v>
      </c>
      <c r="M82" s="38" t="s">
        <v>77</v>
      </c>
      <c r="N82" s="38" t="s">
        <v>78</v>
      </c>
      <c r="O82" s="39" t="s">
        <v>224</v>
      </c>
      <c r="P82" s="37">
        <v>3</v>
      </c>
      <c r="Q82" s="39" t="s">
        <v>225</v>
      </c>
      <c r="R82" s="37">
        <v>3</v>
      </c>
      <c r="S82" s="29" t="s">
        <v>241</v>
      </c>
      <c r="X82" s="29">
        <v>81</v>
      </c>
      <c r="Y82" s="260">
        <v>324061</v>
      </c>
      <c r="Z82" s="29" t="s">
        <v>666</v>
      </c>
      <c r="AA82" s="29" t="s">
        <v>1133</v>
      </c>
      <c r="AB82" s="29">
        <v>3</v>
      </c>
      <c r="AC82" s="29" t="s">
        <v>1156</v>
      </c>
    </row>
    <row r="83" spans="1:29">
      <c r="A83" s="36">
        <v>324016</v>
      </c>
      <c r="B83" s="37" t="s">
        <v>244</v>
      </c>
      <c r="C83" s="38">
        <v>11</v>
      </c>
      <c r="D83" s="38" t="s">
        <v>73</v>
      </c>
      <c r="E83" s="38">
        <v>1</v>
      </c>
      <c r="F83" s="38" t="s">
        <v>73</v>
      </c>
      <c r="G83" s="37" t="s">
        <v>245</v>
      </c>
      <c r="H83" s="37" t="s">
        <v>246</v>
      </c>
      <c r="I83" s="38">
        <v>3</v>
      </c>
      <c r="J83" s="38" t="s">
        <v>76</v>
      </c>
      <c r="K83" s="39">
        <v>55</v>
      </c>
      <c r="L83" s="37">
        <v>55</v>
      </c>
      <c r="M83" s="38" t="s">
        <v>77</v>
      </c>
      <c r="N83" s="38" t="s">
        <v>78</v>
      </c>
      <c r="O83" s="39" t="s">
        <v>224</v>
      </c>
      <c r="P83" s="37">
        <v>3</v>
      </c>
      <c r="Q83" s="39" t="s">
        <v>225</v>
      </c>
      <c r="R83" s="37">
        <v>3</v>
      </c>
      <c r="S83" s="29" t="s">
        <v>244</v>
      </c>
      <c r="X83" s="29">
        <v>82</v>
      </c>
      <c r="Y83" s="260">
        <v>324066</v>
      </c>
      <c r="Z83" s="29" t="s">
        <v>623</v>
      </c>
      <c r="AA83" s="29" t="s">
        <v>1133</v>
      </c>
      <c r="AB83" s="29">
        <v>3</v>
      </c>
      <c r="AC83" s="29" t="s">
        <v>1157</v>
      </c>
    </row>
    <row r="84" spans="1:29">
      <c r="A84" s="36">
        <v>324021</v>
      </c>
      <c r="B84" s="37" t="s">
        <v>247</v>
      </c>
      <c r="C84" s="38">
        <v>11</v>
      </c>
      <c r="D84" s="38" t="s">
        <v>73</v>
      </c>
      <c r="E84" s="38">
        <v>1</v>
      </c>
      <c r="F84" s="38" t="s">
        <v>73</v>
      </c>
      <c r="G84" s="37" t="s">
        <v>248</v>
      </c>
      <c r="H84" s="37" t="s">
        <v>249</v>
      </c>
      <c r="I84" s="38">
        <v>3</v>
      </c>
      <c r="J84" s="38" t="s">
        <v>76</v>
      </c>
      <c r="K84" s="39">
        <v>56</v>
      </c>
      <c r="L84" s="37">
        <v>56</v>
      </c>
      <c r="M84" s="38" t="s">
        <v>77</v>
      </c>
      <c r="N84" s="38" t="s">
        <v>78</v>
      </c>
      <c r="O84" s="39" t="s">
        <v>224</v>
      </c>
      <c r="P84" s="37">
        <v>3</v>
      </c>
      <c r="Q84" s="39" t="s">
        <v>225</v>
      </c>
      <c r="R84" s="37">
        <v>3</v>
      </c>
      <c r="S84" s="29" t="s">
        <v>247</v>
      </c>
      <c r="X84" s="29">
        <v>83</v>
      </c>
      <c r="Y84" s="260">
        <v>324067</v>
      </c>
      <c r="Z84" s="29" t="s">
        <v>667</v>
      </c>
      <c r="AA84" s="29" t="s">
        <v>1133</v>
      </c>
      <c r="AB84" s="29">
        <v>3</v>
      </c>
      <c r="AC84" s="29" t="s">
        <v>1158</v>
      </c>
    </row>
    <row r="85" spans="1:29">
      <c r="A85" s="36">
        <v>324022</v>
      </c>
      <c r="B85" s="37" t="s">
        <v>250</v>
      </c>
      <c r="C85" s="38">
        <v>11</v>
      </c>
      <c r="D85" s="38" t="s">
        <v>73</v>
      </c>
      <c r="E85" s="38">
        <v>1</v>
      </c>
      <c r="F85" s="38" t="s">
        <v>73</v>
      </c>
      <c r="G85" s="37" t="s">
        <v>251</v>
      </c>
      <c r="H85" s="37" t="s">
        <v>252</v>
      </c>
      <c r="I85" s="38">
        <v>3</v>
      </c>
      <c r="J85" s="38" t="s">
        <v>76</v>
      </c>
      <c r="K85" s="39">
        <v>57</v>
      </c>
      <c r="L85" s="37">
        <v>57</v>
      </c>
      <c r="M85" s="38" t="s">
        <v>77</v>
      </c>
      <c r="N85" s="38" t="s">
        <v>78</v>
      </c>
      <c r="O85" s="39" t="s">
        <v>224</v>
      </c>
      <c r="P85" s="37">
        <v>3</v>
      </c>
      <c r="Q85" s="39" t="s">
        <v>225</v>
      </c>
      <c r="R85" s="37">
        <v>3</v>
      </c>
      <c r="S85" s="29" t="s">
        <v>250</v>
      </c>
      <c r="X85" s="29">
        <v>84</v>
      </c>
      <c r="Y85" s="260">
        <v>324068</v>
      </c>
      <c r="Z85" s="29" t="s">
        <v>717</v>
      </c>
      <c r="AA85" s="29" t="s">
        <v>1133</v>
      </c>
      <c r="AB85" s="29">
        <v>3</v>
      </c>
      <c r="AC85" s="29" t="s">
        <v>1159</v>
      </c>
    </row>
    <row r="86" spans="1:29">
      <c r="A86" s="36">
        <v>324026</v>
      </c>
      <c r="B86" s="37" t="s">
        <v>386</v>
      </c>
      <c r="C86" s="38">
        <v>11</v>
      </c>
      <c r="D86" s="38" t="s">
        <v>73</v>
      </c>
      <c r="E86" s="38">
        <v>1</v>
      </c>
      <c r="F86" s="38" t="s">
        <v>73</v>
      </c>
      <c r="G86" s="37" t="s">
        <v>387</v>
      </c>
      <c r="H86" s="37" t="s">
        <v>388</v>
      </c>
      <c r="I86" s="38">
        <v>3</v>
      </c>
      <c r="J86" s="38" t="s">
        <v>76</v>
      </c>
      <c r="K86" s="39">
        <v>101</v>
      </c>
      <c r="L86" s="37">
        <v>101</v>
      </c>
      <c r="M86" s="38" t="s">
        <v>77</v>
      </c>
      <c r="N86" s="38" t="s">
        <v>78</v>
      </c>
      <c r="O86" s="39" t="s">
        <v>224</v>
      </c>
      <c r="P86" s="37">
        <v>3</v>
      </c>
      <c r="Q86" s="39" t="s">
        <v>225</v>
      </c>
      <c r="R86" s="37">
        <v>3</v>
      </c>
      <c r="S86" s="29" t="s">
        <v>386</v>
      </c>
      <c r="X86" s="29">
        <v>85</v>
      </c>
      <c r="Y86" s="260">
        <v>324069</v>
      </c>
      <c r="Z86" s="29" t="s">
        <v>1160</v>
      </c>
      <c r="AA86" s="29" t="s">
        <v>1133</v>
      </c>
      <c r="AB86" s="29">
        <v>3</v>
      </c>
      <c r="AC86" s="29" t="s">
        <v>1158</v>
      </c>
    </row>
    <row r="87" spans="1:29">
      <c r="A87" s="36">
        <v>324026.09999999998</v>
      </c>
      <c r="B87" s="37" t="s">
        <v>1161</v>
      </c>
      <c r="C87" s="38">
        <v>11</v>
      </c>
      <c r="D87" s="38" t="s">
        <v>73</v>
      </c>
      <c r="E87" s="38">
        <v>1</v>
      </c>
      <c r="F87" s="38" t="s">
        <v>73</v>
      </c>
      <c r="G87" s="37" t="s">
        <v>476</v>
      </c>
      <c r="H87" s="37" t="s">
        <v>388</v>
      </c>
      <c r="I87" s="38">
        <v>3</v>
      </c>
      <c r="J87" s="38" t="s">
        <v>76</v>
      </c>
      <c r="K87" s="40" t="s">
        <v>477</v>
      </c>
      <c r="L87" s="37">
        <v>131</v>
      </c>
      <c r="M87" s="38" t="s">
        <v>464</v>
      </c>
      <c r="N87" s="38" t="s">
        <v>78</v>
      </c>
      <c r="O87" s="39" t="s">
        <v>224</v>
      </c>
      <c r="P87" s="37">
        <v>3</v>
      </c>
      <c r="Q87" s="39" t="s">
        <v>225</v>
      </c>
      <c r="R87" s="37">
        <v>3</v>
      </c>
      <c r="S87" s="29" t="s">
        <v>475</v>
      </c>
      <c r="X87" s="29">
        <v>86</v>
      </c>
      <c r="Y87" s="260">
        <v>324071</v>
      </c>
      <c r="Z87" s="29" t="s">
        <v>677</v>
      </c>
      <c r="AA87" s="29" t="s">
        <v>1133</v>
      </c>
      <c r="AB87" s="29">
        <v>3</v>
      </c>
      <c r="AC87" s="29" t="s">
        <v>1162</v>
      </c>
    </row>
    <row r="88" spans="1:29">
      <c r="A88" s="36">
        <v>324031</v>
      </c>
      <c r="B88" s="37" t="s">
        <v>425</v>
      </c>
      <c r="C88" s="38">
        <v>11</v>
      </c>
      <c r="D88" s="38" t="s">
        <v>73</v>
      </c>
      <c r="E88" s="38">
        <v>1</v>
      </c>
      <c r="F88" s="38" t="s">
        <v>73</v>
      </c>
      <c r="G88" s="37" t="s">
        <v>426</v>
      </c>
      <c r="H88" s="37" t="s">
        <v>427</v>
      </c>
      <c r="I88" s="38">
        <v>3</v>
      </c>
      <c r="J88" s="38" t="s">
        <v>76</v>
      </c>
      <c r="K88" s="39">
        <v>114</v>
      </c>
      <c r="L88" s="37">
        <v>114</v>
      </c>
      <c r="M88" s="38" t="s">
        <v>77</v>
      </c>
      <c r="N88" s="38" t="s">
        <v>78</v>
      </c>
      <c r="O88" s="39" t="s">
        <v>224</v>
      </c>
      <c r="P88" s="37">
        <v>3</v>
      </c>
      <c r="Q88" s="39" t="s">
        <v>225</v>
      </c>
      <c r="R88" s="37">
        <v>3</v>
      </c>
      <c r="S88" s="29" t="s">
        <v>425</v>
      </c>
      <c r="X88" s="29">
        <v>87</v>
      </c>
      <c r="Y88" s="260">
        <v>324076</v>
      </c>
      <c r="Z88" s="29" t="s">
        <v>678</v>
      </c>
      <c r="AA88" s="29" t="s">
        <v>1133</v>
      </c>
      <c r="AB88" s="29">
        <v>3</v>
      </c>
      <c r="AC88" s="29" t="s">
        <v>1163</v>
      </c>
    </row>
    <row r="89" spans="1:29">
      <c r="A89" s="36">
        <v>324036</v>
      </c>
      <c r="B89" s="37" t="s">
        <v>268</v>
      </c>
      <c r="C89" s="38">
        <v>11</v>
      </c>
      <c r="D89" s="38" t="s">
        <v>73</v>
      </c>
      <c r="E89" s="38">
        <v>1</v>
      </c>
      <c r="F89" s="38" t="s">
        <v>73</v>
      </c>
      <c r="G89" s="37" t="s">
        <v>269</v>
      </c>
      <c r="H89" s="37" t="s">
        <v>270</v>
      </c>
      <c r="I89" s="38">
        <v>3</v>
      </c>
      <c r="J89" s="38" t="s">
        <v>76</v>
      </c>
      <c r="K89" s="39">
        <v>63</v>
      </c>
      <c r="L89" s="37">
        <v>63</v>
      </c>
      <c r="M89" s="38" t="s">
        <v>77</v>
      </c>
      <c r="N89" s="38" t="s">
        <v>78</v>
      </c>
      <c r="O89" s="39" t="s">
        <v>224</v>
      </c>
      <c r="P89" s="37">
        <v>3</v>
      </c>
      <c r="Q89" s="39" t="s">
        <v>225</v>
      </c>
      <c r="R89" s="37">
        <v>3</v>
      </c>
      <c r="S89" s="29" t="s">
        <v>268</v>
      </c>
      <c r="X89" s="29">
        <v>88</v>
      </c>
      <c r="Y89" s="260">
        <v>324081</v>
      </c>
      <c r="Z89" s="29" t="s">
        <v>718</v>
      </c>
      <c r="AA89" s="29" t="s">
        <v>1133</v>
      </c>
      <c r="AB89" s="29">
        <v>3</v>
      </c>
      <c r="AC89" s="29" t="s">
        <v>1164</v>
      </c>
    </row>
    <row r="90" spans="1:29">
      <c r="A90" s="36">
        <v>324038</v>
      </c>
      <c r="B90" s="37" t="s">
        <v>521</v>
      </c>
      <c r="C90" s="38">
        <v>11</v>
      </c>
      <c r="D90" s="38" t="s">
        <v>73</v>
      </c>
      <c r="E90" s="38">
        <v>1</v>
      </c>
      <c r="F90" s="38" t="s">
        <v>73</v>
      </c>
      <c r="G90" s="37" t="s">
        <v>522</v>
      </c>
      <c r="H90" s="37" t="s">
        <v>523</v>
      </c>
      <c r="I90" s="38">
        <v>3</v>
      </c>
      <c r="J90" s="38" t="s">
        <v>76</v>
      </c>
      <c r="K90" s="40">
        <v>135</v>
      </c>
      <c r="L90" s="37">
        <v>145</v>
      </c>
      <c r="M90" s="38" t="s">
        <v>516</v>
      </c>
      <c r="N90" s="38" t="s">
        <v>78</v>
      </c>
      <c r="O90" s="39" t="s">
        <v>224</v>
      </c>
      <c r="P90" s="37">
        <v>3</v>
      </c>
      <c r="Q90" s="39" t="s">
        <v>225</v>
      </c>
      <c r="R90" s="37">
        <v>3</v>
      </c>
      <c r="S90" s="29" t="s">
        <v>521</v>
      </c>
      <c r="X90" s="29">
        <v>89</v>
      </c>
      <c r="Y90" s="260">
        <v>325001</v>
      </c>
      <c r="Z90" s="29" t="s">
        <v>722</v>
      </c>
      <c r="AA90" s="29" t="s">
        <v>1165</v>
      </c>
      <c r="AB90" s="29">
        <v>4</v>
      </c>
      <c r="AC90" s="29" t="s">
        <v>1166</v>
      </c>
    </row>
    <row r="91" spans="1:29">
      <c r="A91" s="36">
        <v>324041</v>
      </c>
      <c r="B91" s="37" t="s">
        <v>428</v>
      </c>
      <c r="C91" s="38">
        <v>11</v>
      </c>
      <c r="D91" s="38" t="s">
        <v>73</v>
      </c>
      <c r="E91" s="38">
        <v>1</v>
      </c>
      <c r="F91" s="38" t="s">
        <v>73</v>
      </c>
      <c r="G91" s="37" t="s">
        <v>429</v>
      </c>
      <c r="H91" s="37" t="s">
        <v>430</v>
      </c>
      <c r="I91" s="38">
        <v>3</v>
      </c>
      <c r="J91" s="38" t="s">
        <v>76</v>
      </c>
      <c r="K91" s="39">
        <v>115</v>
      </c>
      <c r="L91" s="37">
        <v>115</v>
      </c>
      <c r="M91" s="38" t="s">
        <v>77</v>
      </c>
      <c r="N91" s="38" t="s">
        <v>78</v>
      </c>
      <c r="O91" s="39" t="s">
        <v>224</v>
      </c>
      <c r="P91" s="37">
        <v>3</v>
      </c>
      <c r="Q91" s="39" t="s">
        <v>225</v>
      </c>
      <c r="R91" s="37">
        <v>3</v>
      </c>
      <c r="S91" s="29" t="s">
        <v>428</v>
      </c>
      <c r="X91" s="29">
        <v>90</v>
      </c>
      <c r="Y91" s="260">
        <v>325002</v>
      </c>
      <c r="Z91" s="29" t="s">
        <v>724</v>
      </c>
      <c r="AA91" s="29" t="s">
        <v>1165</v>
      </c>
      <c r="AB91" s="29">
        <v>4</v>
      </c>
      <c r="AC91" s="29" t="s">
        <v>1167</v>
      </c>
    </row>
    <row r="92" spans="1:29">
      <c r="A92" s="36">
        <v>324043</v>
      </c>
      <c r="B92" s="37" t="s">
        <v>289</v>
      </c>
      <c r="C92" s="38">
        <v>11</v>
      </c>
      <c r="D92" s="38" t="s">
        <v>73</v>
      </c>
      <c r="E92" s="38">
        <v>1</v>
      </c>
      <c r="F92" s="38" t="s">
        <v>73</v>
      </c>
      <c r="G92" s="37" t="s">
        <v>290</v>
      </c>
      <c r="H92" s="37" t="s">
        <v>291</v>
      </c>
      <c r="I92" s="38">
        <v>3</v>
      </c>
      <c r="J92" s="38" t="s">
        <v>76</v>
      </c>
      <c r="K92" s="39">
        <v>70</v>
      </c>
      <c r="L92" s="37">
        <v>70</v>
      </c>
      <c r="M92" s="38" t="s">
        <v>77</v>
      </c>
      <c r="N92" s="38" t="s">
        <v>78</v>
      </c>
      <c r="O92" s="39" t="s">
        <v>224</v>
      </c>
      <c r="P92" s="37">
        <v>3</v>
      </c>
      <c r="Q92" s="39" t="s">
        <v>225</v>
      </c>
      <c r="R92" s="37">
        <v>3</v>
      </c>
      <c r="S92" s="29" t="s">
        <v>289</v>
      </c>
      <c r="X92" s="29">
        <v>91</v>
      </c>
      <c r="Y92" s="260">
        <v>325015</v>
      </c>
      <c r="Z92" s="29" t="s">
        <v>1168</v>
      </c>
      <c r="AA92" s="29" t="s">
        <v>1169</v>
      </c>
      <c r="AB92" s="29">
        <v>4</v>
      </c>
      <c r="AC92" s="29" t="s">
        <v>1170</v>
      </c>
    </row>
    <row r="93" spans="1:29">
      <c r="A93" s="36">
        <v>324046</v>
      </c>
      <c r="B93" s="37" t="s">
        <v>274</v>
      </c>
      <c r="C93" s="38">
        <v>11</v>
      </c>
      <c r="D93" s="38" t="s">
        <v>73</v>
      </c>
      <c r="E93" s="38">
        <v>1</v>
      </c>
      <c r="F93" s="38" t="s">
        <v>73</v>
      </c>
      <c r="G93" s="37" t="s">
        <v>275</v>
      </c>
      <c r="H93" s="37" t="s">
        <v>276</v>
      </c>
      <c r="I93" s="38">
        <v>3</v>
      </c>
      <c r="J93" s="38" t="s">
        <v>76</v>
      </c>
      <c r="K93" s="39">
        <v>65</v>
      </c>
      <c r="L93" s="37">
        <v>65</v>
      </c>
      <c r="M93" s="38" t="s">
        <v>77</v>
      </c>
      <c r="N93" s="38" t="s">
        <v>78</v>
      </c>
      <c r="O93" s="39" t="s">
        <v>224</v>
      </c>
      <c r="P93" s="37">
        <v>3</v>
      </c>
      <c r="Q93" s="39" t="s">
        <v>225</v>
      </c>
      <c r="R93" s="37">
        <v>3</v>
      </c>
      <c r="S93" s="29" t="s">
        <v>274</v>
      </c>
      <c r="X93" s="29">
        <v>92</v>
      </c>
      <c r="Y93" s="260">
        <v>325006</v>
      </c>
      <c r="Z93" s="29" t="s">
        <v>624</v>
      </c>
      <c r="AA93" s="29" t="s">
        <v>1165</v>
      </c>
      <c r="AB93" s="29">
        <v>4</v>
      </c>
      <c r="AC93" s="29" t="s">
        <v>1171</v>
      </c>
    </row>
    <row r="94" spans="1:29">
      <c r="A94" s="36">
        <v>324048</v>
      </c>
      <c r="B94" s="37" t="s">
        <v>277</v>
      </c>
      <c r="C94" s="38">
        <v>11</v>
      </c>
      <c r="D94" s="38" t="s">
        <v>73</v>
      </c>
      <c r="E94" s="38">
        <v>1</v>
      </c>
      <c r="F94" s="38" t="s">
        <v>73</v>
      </c>
      <c r="G94" s="37" t="s">
        <v>278</v>
      </c>
      <c r="H94" s="37" t="s">
        <v>279</v>
      </c>
      <c r="I94" s="38">
        <v>3</v>
      </c>
      <c r="J94" s="38" t="s">
        <v>76</v>
      </c>
      <c r="K94" s="39">
        <v>66</v>
      </c>
      <c r="L94" s="37">
        <v>66</v>
      </c>
      <c r="M94" s="38" t="s">
        <v>77</v>
      </c>
      <c r="N94" s="38" t="s">
        <v>78</v>
      </c>
      <c r="O94" s="39" t="s">
        <v>224</v>
      </c>
      <c r="P94" s="37">
        <v>3</v>
      </c>
      <c r="Q94" s="39" t="s">
        <v>225</v>
      </c>
      <c r="R94" s="37">
        <v>3</v>
      </c>
      <c r="S94" s="29" t="s">
        <v>277</v>
      </c>
      <c r="X94" s="29">
        <v>93</v>
      </c>
      <c r="Y94" s="260">
        <v>325016</v>
      </c>
      <c r="Z94" s="29" t="s">
        <v>625</v>
      </c>
      <c r="AA94" s="29" t="s">
        <v>1165</v>
      </c>
      <c r="AB94" s="29">
        <v>4</v>
      </c>
      <c r="AC94" s="29" t="s">
        <v>1170</v>
      </c>
    </row>
    <row r="95" spans="1:29">
      <c r="A95" s="36">
        <v>324051</v>
      </c>
      <c r="B95" s="37" t="s">
        <v>253</v>
      </c>
      <c r="C95" s="38">
        <v>11</v>
      </c>
      <c r="D95" s="38" t="s">
        <v>73</v>
      </c>
      <c r="E95" s="38">
        <v>1</v>
      </c>
      <c r="F95" s="38" t="s">
        <v>73</v>
      </c>
      <c r="G95" s="37" t="s">
        <v>254</v>
      </c>
      <c r="H95" s="37" t="s">
        <v>255</v>
      </c>
      <c r="I95" s="38">
        <v>3</v>
      </c>
      <c r="J95" s="38" t="s">
        <v>76</v>
      </c>
      <c r="K95" s="39">
        <v>58</v>
      </c>
      <c r="L95" s="37">
        <v>58</v>
      </c>
      <c r="M95" s="38" t="s">
        <v>77</v>
      </c>
      <c r="N95" s="38" t="s">
        <v>78</v>
      </c>
      <c r="O95" s="39" t="s">
        <v>224</v>
      </c>
      <c r="P95" s="37">
        <v>3</v>
      </c>
      <c r="Q95" s="39" t="s">
        <v>225</v>
      </c>
      <c r="R95" s="37">
        <v>3</v>
      </c>
      <c r="S95" s="29" t="s">
        <v>253</v>
      </c>
      <c r="X95" s="29">
        <v>94</v>
      </c>
      <c r="Y95" s="260">
        <v>325017</v>
      </c>
      <c r="Z95" s="29" t="s">
        <v>723</v>
      </c>
      <c r="AA95" s="29" t="s">
        <v>1165</v>
      </c>
      <c r="AB95" s="29">
        <v>4</v>
      </c>
      <c r="AC95" s="29" t="s">
        <v>1172</v>
      </c>
    </row>
    <row r="96" spans="1:29">
      <c r="A96" s="36">
        <v>324052</v>
      </c>
      <c r="B96" s="37" t="s">
        <v>256</v>
      </c>
      <c r="C96" s="38">
        <v>11</v>
      </c>
      <c r="D96" s="38" t="s">
        <v>73</v>
      </c>
      <c r="E96" s="38">
        <v>1</v>
      </c>
      <c r="F96" s="38" t="s">
        <v>73</v>
      </c>
      <c r="G96" s="37" t="s">
        <v>257</v>
      </c>
      <c r="H96" s="37" t="s">
        <v>258</v>
      </c>
      <c r="I96" s="38">
        <v>3</v>
      </c>
      <c r="J96" s="38" t="s">
        <v>76</v>
      </c>
      <c r="K96" s="39">
        <v>59</v>
      </c>
      <c r="L96" s="37">
        <v>59</v>
      </c>
      <c r="M96" s="38" t="s">
        <v>77</v>
      </c>
      <c r="N96" s="38" t="s">
        <v>78</v>
      </c>
      <c r="O96" s="39" t="s">
        <v>224</v>
      </c>
      <c r="P96" s="37">
        <v>3</v>
      </c>
      <c r="Q96" s="39" t="s">
        <v>225</v>
      </c>
      <c r="R96" s="37">
        <v>3</v>
      </c>
      <c r="S96" s="29" t="s">
        <v>256</v>
      </c>
      <c r="X96" s="29">
        <v>95</v>
      </c>
      <c r="Y96" s="260">
        <v>325018</v>
      </c>
      <c r="Z96" s="29" t="s">
        <v>626</v>
      </c>
      <c r="AA96" s="29" t="s">
        <v>1165</v>
      </c>
      <c r="AB96" s="29">
        <v>4</v>
      </c>
      <c r="AC96" s="29" t="s">
        <v>1173</v>
      </c>
    </row>
    <row r="97" spans="1:29">
      <c r="A97" s="36">
        <v>324056</v>
      </c>
      <c r="B97" s="37" t="s">
        <v>259</v>
      </c>
      <c r="C97" s="38">
        <v>11</v>
      </c>
      <c r="D97" s="38" t="s">
        <v>73</v>
      </c>
      <c r="E97" s="38">
        <v>1</v>
      </c>
      <c r="F97" s="38" t="s">
        <v>73</v>
      </c>
      <c r="G97" s="37" t="s">
        <v>260</v>
      </c>
      <c r="H97" s="37" t="s">
        <v>261</v>
      </c>
      <c r="I97" s="38">
        <v>3</v>
      </c>
      <c r="J97" s="38" t="s">
        <v>76</v>
      </c>
      <c r="K97" s="39">
        <v>60</v>
      </c>
      <c r="L97" s="37">
        <v>60</v>
      </c>
      <c r="M97" s="38" t="s">
        <v>77</v>
      </c>
      <c r="N97" s="38" t="s">
        <v>78</v>
      </c>
      <c r="O97" s="39" t="s">
        <v>224</v>
      </c>
      <c r="P97" s="37">
        <v>3</v>
      </c>
      <c r="Q97" s="39" t="s">
        <v>225</v>
      </c>
      <c r="R97" s="37">
        <v>3</v>
      </c>
      <c r="S97" s="29" t="s">
        <v>259</v>
      </c>
      <c r="X97" s="29">
        <v>96</v>
      </c>
      <c r="Y97" s="260">
        <v>325021</v>
      </c>
      <c r="Z97" s="29" t="s">
        <v>734</v>
      </c>
      <c r="AA97" s="29" t="s">
        <v>1165</v>
      </c>
      <c r="AB97" s="29">
        <v>4</v>
      </c>
      <c r="AC97" s="29" t="s">
        <v>1174</v>
      </c>
    </row>
    <row r="98" spans="1:29">
      <c r="A98" s="36">
        <v>324056.09999999998</v>
      </c>
      <c r="B98" s="37" t="s">
        <v>461</v>
      </c>
      <c r="C98" s="38">
        <v>11</v>
      </c>
      <c r="D98" s="38" t="s">
        <v>73</v>
      </c>
      <c r="E98" s="38">
        <v>1</v>
      </c>
      <c r="F98" s="38" t="s">
        <v>73</v>
      </c>
      <c r="G98" s="37" t="s">
        <v>462</v>
      </c>
      <c r="H98" s="37" t="s">
        <v>261</v>
      </c>
      <c r="I98" s="38">
        <v>3</v>
      </c>
      <c r="J98" s="38" t="s">
        <v>76</v>
      </c>
      <c r="K98" s="40" t="s">
        <v>463</v>
      </c>
      <c r="L98" s="37">
        <v>126</v>
      </c>
      <c r="M98" s="38" t="s">
        <v>464</v>
      </c>
      <c r="N98" s="38" t="s">
        <v>78</v>
      </c>
      <c r="O98" s="39" t="s">
        <v>224</v>
      </c>
      <c r="P98" s="37">
        <v>3</v>
      </c>
      <c r="Q98" s="39" t="s">
        <v>225</v>
      </c>
      <c r="R98" s="37">
        <v>3</v>
      </c>
      <c r="S98" s="29" t="s">
        <v>461</v>
      </c>
      <c r="X98" s="29">
        <v>97</v>
      </c>
      <c r="Y98" s="260">
        <v>325031</v>
      </c>
      <c r="Z98" s="29" t="s">
        <v>668</v>
      </c>
      <c r="AA98" s="29" t="s">
        <v>1165</v>
      </c>
      <c r="AB98" s="29">
        <v>4</v>
      </c>
      <c r="AC98" s="29" t="s">
        <v>1175</v>
      </c>
    </row>
    <row r="99" spans="1:29">
      <c r="A99" s="36">
        <v>324058</v>
      </c>
      <c r="B99" s="37" t="s">
        <v>262</v>
      </c>
      <c r="C99" s="38">
        <v>11</v>
      </c>
      <c r="D99" s="38" t="s">
        <v>73</v>
      </c>
      <c r="E99" s="38">
        <v>1</v>
      </c>
      <c r="F99" s="38" t="s">
        <v>73</v>
      </c>
      <c r="G99" s="37" t="s">
        <v>263</v>
      </c>
      <c r="H99" s="37" t="s">
        <v>264</v>
      </c>
      <c r="I99" s="38">
        <v>3</v>
      </c>
      <c r="J99" s="38" t="s">
        <v>76</v>
      </c>
      <c r="K99" s="39">
        <v>61</v>
      </c>
      <c r="L99" s="37">
        <v>61</v>
      </c>
      <c r="M99" s="38" t="s">
        <v>77</v>
      </c>
      <c r="N99" s="38" t="s">
        <v>78</v>
      </c>
      <c r="O99" s="39" t="s">
        <v>224</v>
      </c>
      <c r="P99" s="37">
        <v>3</v>
      </c>
      <c r="Q99" s="39" t="s">
        <v>225</v>
      </c>
      <c r="R99" s="37">
        <v>3</v>
      </c>
      <c r="S99" s="29" t="s">
        <v>262</v>
      </c>
      <c r="X99" s="29">
        <v>98</v>
      </c>
      <c r="Y99" s="260">
        <v>325041</v>
      </c>
      <c r="Z99" s="29" t="s">
        <v>692</v>
      </c>
      <c r="AA99" s="29" t="s">
        <v>1165</v>
      </c>
      <c r="AB99" s="29">
        <v>4</v>
      </c>
      <c r="AC99" s="29" t="s">
        <v>1176</v>
      </c>
    </row>
    <row r="100" spans="1:29">
      <c r="A100" s="36">
        <v>324059</v>
      </c>
      <c r="B100" s="37" t="s">
        <v>265</v>
      </c>
      <c r="C100" s="38">
        <v>11</v>
      </c>
      <c r="D100" s="38" t="s">
        <v>73</v>
      </c>
      <c r="E100" s="38">
        <v>1</v>
      </c>
      <c r="F100" s="38" t="s">
        <v>73</v>
      </c>
      <c r="G100" s="37" t="s">
        <v>266</v>
      </c>
      <c r="H100" s="37" t="s">
        <v>267</v>
      </c>
      <c r="I100" s="38">
        <v>3</v>
      </c>
      <c r="J100" s="38" t="s">
        <v>76</v>
      </c>
      <c r="K100" s="39">
        <v>62</v>
      </c>
      <c r="L100" s="37">
        <v>62</v>
      </c>
      <c r="M100" s="38" t="s">
        <v>77</v>
      </c>
      <c r="N100" s="38" t="s">
        <v>78</v>
      </c>
      <c r="O100" s="39" t="s">
        <v>224</v>
      </c>
      <c r="P100" s="37">
        <v>3</v>
      </c>
      <c r="Q100" s="39" t="s">
        <v>225</v>
      </c>
      <c r="R100" s="37">
        <v>3</v>
      </c>
      <c r="S100" s="29" t="s">
        <v>265</v>
      </c>
      <c r="X100" s="29">
        <v>99</v>
      </c>
      <c r="Y100" s="260">
        <v>325044</v>
      </c>
      <c r="Z100" s="29" t="s">
        <v>728</v>
      </c>
      <c r="AA100" s="29" t="s">
        <v>1165</v>
      </c>
      <c r="AB100" s="29">
        <v>4</v>
      </c>
      <c r="AC100" s="29" t="s">
        <v>1177</v>
      </c>
    </row>
    <row r="101" spans="1:29">
      <c r="A101" s="36">
        <v>324061</v>
      </c>
      <c r="B101" s="37" t="s">
        <v>280</v>
      </c>
      <c r="C101" s="38">
        <v>11</v>
      </c>
      <c r="D101" s="38" t="s">
        <v>73</v>
      </c>
      <c r="E101" s="38">
        <v>1</v>
      </c>
      <c r="F101" s="38" t="s">
        <v>73</v>
      </c>
      <c r="G101" s="37" t="s">
        <v>281</v>
      </c>
      <c r="H101" s="37" t="s">
        <v>282</v>
      </c>
      <c r="I101" s="38">
        <v>3</v>
      </c>
      <c r="J101" s="38" t="s">
        <v>76</v>
      </c>
      <c r="K101" s="39">
        <v>67</v>
      </c>
      <c r="L101" s="37">
        <v>67</v>
      </c>
      <c r="M101" s="38" t="s">
        <v>77</v>
      </c>
      <c r="N101" s="38" t="s">
        <v>78</v>
      </c>
      <c r="O101" s="39" t="s">
        <v>224</v>
      </c>
      <c r="P101" s="37">
        <v>3</v>
      </c>
      <c r="Q101" s="39" t="s">
        <v>225</v>
      </c>
      <c r="R101" s="37">
        <v>3</v>
      </c>
      <c r="S101" s="29" t="s">
        <v>280</v>
      </c>
      <c r="X101" s="29">
        <v>100</v>
      </c>
      <c r="Y101" s="260">
        <v>325046</v>
      </c>
      <c r="Z101" s="29" t="s">
        <v>679</v>
      </c>
      <c r="AA101" s="29" t="s">
        <v>1165</v>
      </c>
      <c r="AB101" s="29">
        <v>4</v>
      </c>
      <c r="AC101" s="29" t="s">
        <v>1178</v>
      </c>
    </row>
    <row r="102" spans="1:29">
      <c r="A102" s="36">
        <v>324066</v>
      </c>
      <c r="B102" s="37" t="s">
        <v>431</v>
      </c>
      <c r="C102" s="38">
        <v>11</v>
      </c>
      <c r="D102" s="38" t="s">
        <v>73</v>
      </c>
      <c r="E102" s="38">
        <v>1</v>
      </c>
      <c r="F102" s="38" t="s">
        <v>73</v>
      </c>
      <c r="G102" s="37" t="s">
        <v>432</v>
      </c>
      <c r="H102" s="37" t="s">
        <v>433</v>
      </c>
      <c r="I102" s="38">
        <v>3</v>
      </c>
      <c r="J102" s="38" t="s">
        <v>76</v>
      </c>
      <c r="K102" s="39">
        <v>116</v>
      </c>
      <c r="L102" s="37">
        <v>116</v>
      </c>
      <c r="M102" s="38" t="s">
        <v>77</v>
      </c>
      <c r="N102" s="38" t="s">
        <v>78</v>
      </c>
      <c r="O102" s="39" t="s">
        <v>224</v>
      </c>
      <c r="P102" s="37">
        <v>3</v>
      </c>
      <c r="Q102" s="39" t="s">
        <v>225</v>
      </c>
      <c r="R102" s="37">
        <v>3</v>
      </c>
      <c r="S102" s="29" t="s">
        <v>431</v>
      </c>
      <c r="X102" s="29">
        <v>101</v>
      </c>
      <c r="Y102" s="260">
        <v>325051</v>
      </c>
      <c r="Z102" s="29" t="s">
        <v>680</v>
      </c>
      <c r="AA102" s="29" t="s">
        <v>1165</v>
      </c>
      <c r="AB102" s="29">
        <v>4</v>
      </c>
      <c r="AC102" s="29" t="s">
        <v>1179</v>
      </c>
    </row>
    <row r="103" spans="1:29">
      <c r="A103" s="36">
        <v>324066.09999999998</v>
      </c>
      <c r="B103" s="37" t="s">
        <v>478</v>
      </c>
      <c r="C103" s="38">
        <v>11</v>
      </c>
      <c r="D103" s="38" t="s">
        <v>73</v>
      </c>
      <c r="E103" s="38">
        <v>1</v>
      </c>
      <c r="F103" s="38" t="s">
        <v>73</v>
      </c>
      <c r="G103" s="37" t="s">
        <v>479</v>
      </c>
      <c r="H103" s="37" t="s">
        <v>433</v>
      </c>
      <c r="I103" s="38">
        <v>3</v>
      </c>
      <c r="J103" s="38" t="s">
        <v>76</v>
      </c>
      <c r="K103" s="40" t="s">
        <v>480</v>
      </c>
      <c r="L103" s="37">
        <v>132</v>
      </c>
      <c r="M103" s="38" t="s">
        <v>464</v>
      </c>
      <c r="N103" s="38" t="s">
        <v>78</v>
      </c>
      <c r="O103" s="39" t="s">
        <v>224</v>
      </c>
      <c r="P103" s="37">
        <v>3</v>
      </c>
      <c r="Q103" s="39" t="s">
        <v>225</v>
      </c>
      <c r="R103" s="37">
        <v>3</v>
      </c>
      <c r="S103" s="29" t="s">
        <v>478</v>
      </c>
      <c r="X103" s="29">
        <v>102</v>
      </c>
      <c r="Y103" s="260">
        <v>325060</v>
      </c>
      <c r="Z103" s="29" t="s">
        <v>627</v>
      </c>
      <c r="AA103" s="29" t="s">
        <v>1165</v>
      </c>
      <c r="AB103" s="29">
        <v>4</v>
      </c>
      <c r="AC103" s="29" t="s">
        <v>1180</v>
      </c>
    </row>
    <row r="104" spans="1:29">
      <c r="A104" s="36">
        <v>324067</v>
      </c>
      <c r="B104" s="37" t="s">
        <v>271</v>
      </c>
      <c r="C104" s="38">
        <v>11</v>
      </c>
      <c r="D104" s="38" t="s">
        <v>73</v>
      </c>
      <c r="E104" s="38">
        <v>1</v>
      </c>
      <c r="F104" s="38" t="s">
        <v>73</v>
      </c>
      <c r="G104" s="37" t="s">
        <v>272</v>
      </c>
      <c r="H104" s="37" t="s">
        <v>273</v>
      </c>
      <c r="I104" s="38">
        <v>3</v>
      </c>
      <c r="J104" s="38" t="s">
        <v>76</v>
      </c>
      <c r="K104" s="39">
        <v>64</v>
      </c>
      <c r="L104" s="37">
        <v>64</v>
      </c>
      <c r="M104" s="38" t="s">
        <v>77</v>
      </c>
      <c r="N104" s="38" t="s">
        <v>78</v>
      </c>
      <c r="O104" s="39" t="s">
        <v>224</v>
      </c>
      <c r="P104" s="37">
        <v>3</v>
      </c>
      <c r="Q104" s="39" t="s">
        <v>225</v>
      </c>
      <c r="R104" s="37">
        <v>3</v>
      </c>
      <c r="S104" s="29" t="s">
        <v>271</v>
      </c>
      <c r="X104" s="29">
        <v>103</v>
      </c>
      <c r="Y104" s="260">
        <v>325063</v>
      </c>
      <c r="Z104" s="29" t="s">
        <v>659</v>
      </c>
      <c r="AA104" s="29" t="s">
        <v>1165</v>
      </c>
      <c r="AB104" s="29">
        <v>4</v>
      </c>
      <c r="AC104" s="29" t="s">
        <v>1181</v>
      </c>
    </row>
    <row r="105" spans="1:29">
      <c r="A105" s="36">
        <v>324068</v>
      </c>
      <c r="B105" s="37" t="s">
        <v>283</v>
      </c>
      <c r="C105" s="38">
        <v>11</v>
      </c>
      <c r="D105" s="38" t="s">
        <v>73</v>
      </c>
      <c r="E105" s="38">
        <v>1</v>
      </c>
      <c r="F105" s="38" t="s">
        <v>73</v>
      </c>
      <c r="G105" s="37" t="s">
        <v>284</v>
      </c>
      <c r="H105" s="37" t="s">
        <v>285</v>
      </c>
      <c r="I105" s="38">
        <v>3</v>
      </c>
      <c r="J105" s="38" t="s">
        <v>76</v>
      </c>
      <c r="K105" s="39">
        <v>68</v>
      </c>
      <c r="L105" s="37">
        <v>68</v>
      </c>
      <c r="M105" s="38" t="s">
        <v>77</v>
      </c>
      <c r="N105" s="38" t="s">
        <v>78</v>
      </c>
      <c r="O105" s="39" t="s">
        <v>224</v>
      </c>
      <c r="P105" s="37">
        <v>3</v>
      </c>
      <c r="Q105" s="39" t="s">
        <v>225</v>
      </c>
      <c r="R105" s="37">
        <v>3</v>
      </c>
      <c r="S105" s="29" t="s">
        <v>283</v>
      </c>
      <c r="X105" s="29">
        <v>104</v>
      </c>
      <c r="Y105" s="260">
        <v>325070</v>
      </c>
      <c r="Z105" s="29" t="s">
        <v>1182</v>
      </c>
      <c r="AA105" s="29" t="s">
        <v>1169</v>
      </c>
      <c r="AB105" s="29">
        <v>4</v>
      </c>
      <c r="AC105" s="29" t="s">
        <v>1183</v>
      </c>
    </row>
    <row r="106" spans="1:29">
      <c r="A106" s="36">
        <v>324069</v>
      </c>
      <c r="B106" s="37" t="s">
        <v>1184</v>
      </c>
      <c r="C106" s="38">
        <v>11</v>
      </c>
      <c r="D106" s="38" t="s">
        <v>1073</v>
      </c>
      <c r="E106" s="38">
        <v>1</v>
      </c>
      <c r="F106" s="38" t="s">
        <v>1074</v>
      </c>
      <c r="G106" s="37"/>
      <c r="H106" s="37"/>
      <c r="I106" s="38">
        <v>3</v>
      </c>
      <c r="J106" s="38" t="s">
        <v>1075</v>
      </c>
      <c r="K106" s="39"/>
      <c r="L106" s="37"/>
      <c r="M106" s="38" t="s">
        <v>1076</v>
      </c>
      <c r="N106" s="38" t="s">
        <v>1077</v>
      </c>
      <c r="O106" s="39" t="s">
        <v>1185</v>
      </c>
      <c r="P106" s="37">
        <v>3</v>
      </c>
      <c r="Q106" s="39" t="s">
        <v>225</v>
      </c>
      <c r="R106" s="37"/>
      <c r="S106" s="29" t="s">
        <v>1186</v>
      </c>
      <c r="X106" s="29">
        <v>105</v>
      </c>
      <c r="Y106" s="260">
        <v>325066</v>
      </c>
      <c r="Z106" s="29" t="s">
        <v>638</v>
      </c>
      <c r="AA106" s="29" t="s">
        <v>1165</v>
      </c>
      <c r="AB106" s="29">
        <v>4</v>
      </c>
      <c r="AC106" s="29" t="s">
        <v>1187</v>
      </c>
    </row>
    <row r="107" spans="1:29">
      <c r="A107" s="36">
        <v>324071</v>
      </c>
      <c r="B107" s="37" t="s">
        <v>286</v>
      </c>
      <c r="C107" s="38">
        <v>11</v>
      </c>
      <c r="D107" s="38" t="s">
        <v>73</v>
      </c>
      <c r="E107" s="38">
        <v>1</v>
      </c>
      <c r="F107" s="38" t="s">
        <v>73</v>
      </c>
      <c r="G107" s="37" t="s">
        <v>287</v>
      </c>
      <c r="H107" s="37" t="s">
        <v>288</v>
      </c>
      <c r="I107" s="38">
        <v>3</v>
      </c>
      <c r="J107" s="38" t="s">
        <v>76</v>
      </c>
      <c r="K107" s="39">
        <v>69</v>
      </c>
      <c r="L107" s="37">
        <v>69</v>
      </c>
      <c r="M107" s="38" t="s">
        <v>77</v>
      </c>
      <c r="N107" s="38" t="s">
        <v>78</v>
      </c>
      <c r="O107" s="39" t="s">
        <v>224</v>
      </c>
      <c r="P107" s="37">
        <v>3</v>
      </c>
      <c r="Q107" s="39" t="s">
        <v>225</v>
      </c>
      <c r="R107" s="37">
        <v>3</v>
      </c>
      <c r="S107" s="29" t="s">
        <v>286</v>
      </c>
      <c r="X107" s="29">
        <v>106</v>
      </c>
      <c r="Y107" s="260">
        <v>325071</v>
      </c>
      <c r="Z107" s="29" t="s">
        <v>639</v>
      </c>
      <c r="AA107" s="29" t="s">
        <v>1165</v>
      </c>
      <c r="AB107" s="29">
        <v>4</v>
      </c>
      <c r="AC107" s="29" t="s">
        <v>1183</v>
      </c>
    </row>
    <row r="108" spans="1:29">
      <c r="A108" s="36">
        <v>324076</v>
      </c>
      <c r="B108" s="37" t="s">
        <v>292</v>
      </c>
      <c r="C108" s="38">
        <v>11</v>
      </c>
      <c r="D108" s="38" t="s">
        <v>73</v>
      </c>
      <c r="E108" s="38">
        <v>1</v>
      </c>
      <c r="F108" s="38" t="s">
        <v>73</v>
      </c>
      <c r="G108" s="37" t="s">
        <v>293</v>
      </c>
      <c r="H108" s="37" t="s">
        <v>294</v>
      </c>
      <c r="I108" s="38">
        <v>3</v>
      </c>
      <c r="J108" s="38" t="s">
        <v>76</v>
      </c>
      <c r="K108" s="39">
        <v>71</v>
      </c>
      <c r="L108" s="37">
        <v>71</v>
      </c>
      <c r="M108" s="38" t="s">
        <v>77</v>
      </c>
      <c r="N108" s="38" t="s">
        <v>78</v>
      </c>
      <c r="O108" s="39" t="s">
        <v>224</v>
      </c>
      <c r="P108" s="37">
        <v>3</v>
      </c>
      <c r="Q108" s="39" t="s">
        <v>225</v>
      </c>
      <c r="R108" s="37">
        <v>3</v>
      </c>
      <c r="S108" s="29" t="s">
        <v>292</v>
      </c>
      <c r="X108" s="29">
        <v>107</v>
      </c>
      <c r="Y108" s="260">
        <v>325072</v>
      </c>
      <c r="Z108" s="29" t="s">
        <v>725</v>
      </c>
      <c r="AA108" s="29" t="s">
        <v>1165</v>
      </c>
      <c r="AB108" s="29">
        <v>4</v>
      </c>
      <c r="AC108" s="29" t="s">
        <v>1188</v>
      </c>
    </row>
    <row r="109" spans="1:29">
      <c r="A109" s="36">
        <v>324081</v>
      </c>
      <c r="B109" s="37" t="s">
        <v>389</v>
      </c>
      <c r="C109" s="38">
        <v>11</v>
      </c>
      <c r="D109" s="38" t="s">
        <v>73</v>
      </c>
      <c r="E109" s="38">
        <v>1</v>
      </c>
      <c r="F109" s="38" t="s">
        <v>73</v>
      </c>
      <c r="G109" s="37" t="s">
        <v>390</v>
      </c>
      <c r="H109" s="37" t="s">
        <v>391</v>
      </c>
      <c r="I109" s="38">
        <v>3</v>
      </c>
      <c r="J109" s="38" t="s">
        <v>76</v>
      </c>
      <c r="K109" s="39">
        <v>102</v>
      </c>
      <c r="L109" s="37">
        <v>102</v>
      </c>
      <c r="M109" s="38" t="s">
        <v>77</v>
      </c>
      <c r="N109" s="38" t="s">
        <v>78</v>
      </c>
      <c r="O109" s="39" t="s">
        <v>224</v>
      </c>
      <c r="P109" s="37">
        <v>3</v>
      </c>
      <c r="Q109" s="39" t="s">
        <v>225</v>
      </c>
      <c r="R109" s="37">
        <v>3</v>
      </c>
      <c r="S109" s="29" t="s">
        <v>389</v>
      </c>
      <c r="X109" s="29">
        <v>108</v>
      </c>
      <c r="Y109" s="260">
        <v>325073</v>
      </c>
      <c r="Z109" s="29" t="s">
        <v>640</v>
      </c>
      <c r="AA109" s="29" t="s">
        <v>1165</v>
      </c>
      <c r="AB109" s="29">
        <v>4</v>
      </c>
      <c r="AC109" s="29" t="s">
        <v>1189</v>
      </c>
    </row>
    <row r="110" spans="1:29">
      <c r="A110" s="36">
        <v>324501</v>
      </c>
      <c r="B110" s="37" t="s">
        <v>556</v>
      </c>
      <c r="C110" s="38">
        <v>4</v>
      </c>
      <c r="D110" s="38" t="s">
        <v>557</v>
      </c>
      <c r="E110" s="38">
        <v>409</v>
      </c>
      <c r="F110" s="38" t="s">
        <v>558</v>
      </c>
      <c r="G110" s="37" t="s">
        <v>559</v>
      </c>
      <c r="H110" s="37" t="s">
        <v>560</v>
      </c>
      <c r="I110" s="38">
        <v>3</v>
      </c>
      <c r="J110" s="38" t="s">
        <v>76</v>
      </c>
      <c r="K110" s="39">
        <v>144</v>
      </c>
      <c r="L110" s="37">
        <v>155</v>
      </c>
      <c r="M110" s="38" t="s">
        <v>77</v>
      </c>
      <c r="N110" s="38" t="s">
        <v>78</v>
      </c>
      <c r="O110" s="39" t="s">
        <v>224</v>
      </c>
      <c r="P110" s="37">
        <v>3</v>
      </c>
      <c r="Q110" s="39" t="s">
        <v>225</v>
      </c>
      <c r="R110" s="37">
        <v>3</v>
      </c>
      <c r="S110" s="29" t="s">
        <v>556</v>
      </c>
      <c r="X110" s="29">
        <v>109</v>
      </c>
      <c r="Y110" s="260">
        <v>325074</v>
      </c>
      <c r="Z110" s="29" t="s">
        <v>726</v>
      </c>
      <c r="AA110" s="29" t="s">
        <v>1165</v>
      </c>
      <c r="AB110" s="29">
        <v>4</v>
      </c>
      <c r="AC110" s="29" t="s">
        <v>1190</v>
      </c>
    </row>
    <row r="111" spans="1:29">
      <c r="A111" s="36">
        <v>325001</v>
      </c>
      <c r="B111" s="37" t="s">
        <v>300</v>
      </c>
      <c r="C111" s="38">
        <v>11</v>
      </c>
      <c r="D111" s="38" t="s">
        <v>73</v>
      </c>
      <c r="E111" s="38">
        <v>1</v>
      </c>
      <c r="F111" s="38" t="s">
        <v>73</v>
      </c>
      <c r="G111" s="37" t="s">
        <v>301</v>
      </c>
      <c r="H111" s="37" t="s">
        <v>302</v>
      </c>
      <c r="I111" s="38">
        <v>3</v>
      </c>
      <c r="J111" s="38" t="s">
        <v>76</v>
      </c>
      <c r="K111" s="39">
        <v>73</v>
      </c>
      <c r="L111" s="37">
        <v>73</v>
      </c>
      <c r="M111" s="38" t="s">
        <v>77</v>
      </c>
      <c r="N111" s="38" t="s">
        <v>78</v>
      </c>
      <c r="O111" s="39" t="s">
        <v>298</v>
      </c>
      <c r="P111" s="37">
        <v>4</v>
      </c>
      <c r="Q111" s="39" t="s">
        <v>299</v>
      </c>
      <c r="R111" s="37">
        <v>4</v>
      </c>
      <c r="S111" s="29" t="s">
        <v>300</v>
      </c>
      <c r="X111" s="29">
        <v>110</v>
      </c>
      <c r="Y111" s="260">
        <v>325075</v>
      </c>
      <c r="Z111" s="29" t="s">
        <v>727</v>
      </c>
      <c r="AA111" s="29" t="s">
        <v>1165</v>
      </c>
      <c r="AB111" s="29">
        <v>4</v>
      </c>
      <c r="AC111" s="29" t="s">
        <v>1191</v>
      </c>
    </row>
    <row r="112" spans="1:29">
      <c r="A112" s="36">
        <v>325002</v>
      </c>
      <c r="B112" s="37" t="s">
        <v>295</v>
      </c>
      <c r="C112" s="38">
        <v>11</v>
      </c>
      <c r="D112" s="38" t="s">
        <v>73</v>
      </c>
      <c r="E112" s="38">
        <v>1</v>
      </c>
      <c r="F112" s="38" t="s">
        <v>73</v>
      </c>
      <c r="G112" s="37" t="s">
        <v>296</v>
      </c>
      <c r="H112" s="37" t="s">
        <v>297</v>
      </c>
      <c r="I112" s="38">
        <v>3</v>
      </c>
      <c r="J112" s="38" t="s">
        <v>76</v>
      </c>
      <c r="K112" s="39">
        <v>72</v>
      </c>
      <c r="L112" s="37">
        <v>72</v>
      </c>
      <c r="M112" s="38" t="s">
        <v>77</v>
      </c>
      <c r="N112" s="38" t="s">
        <v>78</v>
      </c>
      <c r="O112" s="39" t="s">
        <v>298</v>
      </c>
      <c r="P112" s="37">
        <v>4</v>
      </c>
      <c r="Q112" s="39" t="s">
        <v>299</v>
      </c>
      <c r="R112" s="37">
        <v>4</v>
      </c>
      <c r="S112" s="29" t="s">
        <v>295</v>
      </c>
      <c r="X112" s="29">
        <v>111</v>
      </c>
      <c r="Y112" s="260">
        <v>325076</v>
      </c>
      <c r="Z112" s="29" t="s">
        <v>660</v>
      </c>
      <c r="AA112" s="29" t="s">
        <v>1165</v>
      </c>
      <c r="AB112" s="29">
        <v>4</v>
      </c>
      <c r="AC112" s="29" t="s">
        <v>1192</v>
      </c>
    </row>
    <row r="113" spans="1:29">
      <c r="A113" s="36">
        <v>325003</v>
      </c>
      <c r="B113" s="37" t="s">
        <v>492</v>
      </c>
      <c r="C113" s="38">
        <v>11</v>
      </c>
      <c r="D113" s="38" t="s">
        <v>73</v>
      </c>
      <c r="E113" s="38">
        <v>1</v>
      </c>
      <c r="F113" s="38" t="s">
        <v>73</v>
      </c>
      <c r="G113" s="37" t="s">
        <v>493</v>
      </c>
      <c r="H113" s="37" t="s">
        <v>494</v>
      </c>
      <c r="I113" s="38">
        <v>3</v>
      </c>
      <c r="J113" s="38" t="s">
        <v>76</v>
      </c>
      <c r="K113" s="40">
        <v>128</v>
      </c>
      <c r="L113" s="37">
        <v>137</v>
      </c>
      <c r="M113" s="38" t="s">
        <v>464</v>
      </c>
      <c r="N113" s="38" t="s">
        <v>78</v>
      </c>
      <c r="O113" s="39" t="s">
        <v>298</v>
      </c>
      <c r="P113" s="37">
        <v>4</v>
      </c>
      <c r="Q113" s="39" t="s">
        <v>299</v>
      </c>
      <c r="R113" s="37">
        <v>4</v>
      </c>
      <c r="S113" s="29" t="s">
        <v>492</v>
      </c>
      <c r="X113" s="29">
        <v>112</v>
      </c>
      <c r="Y113" s="260">
        <v>325081</v>
      </c>
      <c r="Z113" s="29" t="s">
        <v>730</v>
      </c>
      <c r="AA113" s="29" t="s">
        <v>1165</v>
      </c>
      <c r="AB113" s="29">
        <v>4</v>
      </c>
      <c r="AC113" s="29" t="s">
        <v>1193</v>
      </c>
    </row>
    <row r="114" spans="1:29">
      <c r="A114" s="36">
        <v>325006</v>
      </c>
      <c r="B114" s="37" t="s">
        <v>303</v>
      </c>
      <c r="C114" s="38">
        <v>11</v>
      </c>
      <c r="D114" s="38" t="s">
        <v>73</v>
      </c>
      <c r="E114" s="38">
        <v>1</v>
      </c>
      <c r="F114" s="38" t="s">
        <v>73</v>
      </c>
      <c r="G114" s="37" t="s">
        <v>304</v>
      </c>
      <c r="H114" s="37" t="s">
        <v>305</v>
      </c>
      <c r="I114" s="38">
        <v>3</v>
      </c>
      <c r="J114" s="38" t="s">
        <v>76</v>
      </c>
      <c r="K114" s="39">
        <v>74</v>
      </c>
      <c r="L114" s="37">
        <v>74</v>
      </c>
      <c r="M114" s="38" t="s">
        <v>77</v>
      </c>
      <c r="N114" s="38" t="s">
        <v>78</v>
      </c>
      <c r="O114" s="39" t="s">
        <v>298</v>
      </c>
      <c r="P114" s="37">
        <v>4</v>
      </c>
      <c r="Q114" s="39" t="s">
        <v>299</v>
      </c>
      <c r="R114" s="37">
        <v>4</v>
      </c>
      <c r="S114" s="29" t="s">
        <v>303</v>
      </c>
      <c r="X114" s="29">
        <v>113</v>
      </c>
      <c r="Y114" s="260">
        <v>325086</v>
      </c>
      <c r="Z114" s="29" t="s">
        <v>731</v>
      </c>
      <c r="AA114" s="29" t="s">
        <v>1165</v>
      </c>
      <c r="AB114" s="29">
        <v>4</v>
      </c>
      <c r="AC114" s="29" t="s">
        <v>1194</v>
      </c>
    </row>
    <row r="115" spans="1:29">
      <c r="A115" s="36">
        <v>325015</v>
      </c>
      <c r="B115" s="37" t="s">
        <v>1195</v>
      </c>
      <c r="C115" s="38">
        <v>11</v>
      </c>
      <c r="D115" s="38" t="s">
        <v>1073</v>
      </c>
      <c r="E115" s="38">
        <v>1</v>
      </c>
      <c r="F115" s="38" t="s">
        <v>1073</v>
      </c>
      <c r="G115" s="37"/>
      <c r="H115" s="37"/>
      <c r="I115" s="38">
        <v>3</v>
      </c>
      <c r="J115" s="38" t="s">
        <v>1075</v>
      </c>
      <c r="K115" s="39"/>
      <c r="L115" s="37"/>
      <c r="M115" s="38" t="s">
        <v>1076</v>
      </c>
      <c r="N115" s="38" t="s">
        <v>1077</v>
      </c>
      <c r="O115" s="39" t="s">
        <v>1196</v>
      </c>
      <c r="P115" s="37">
        <v>4</v>
      </c>
      <c r="Q115" s="39" t="s">
        <v>1169</v>
      </c>
      <c r="R115" s="37">
        <v>4</v>
      </c>
      <c r="S115" s="29" t="s">
        <v>1195</v>
      </c>
      <c r="X115" s="29">
        <v>114</v>
      </c>
      <c r="Y115" s="260">
        <v>325088</v>
      </c>
      <c r="Z115" s="29" t="s">
        <v>733</v>
      </c>
      <c r="AA115" s="29" t="s">
        <v>1165</v>
      </c>
      <c r="AB115" s="29">
        <v>4</v>
      </c>
      <c r="AC115" s="29" t="s">
        <v>1197</v>
      </c>
    </row>
    <row r="116" spans="1:29">
      <c r="A116" s="36">
        <v>325016</v>
      </c>
      <c r="B116" s="37" t="s">
        <v>309</v>
      </c>
      <c r="C116" s="38">
        <v>11</v>
      </c>
      <c r="D116" s="38" t="s">
        <v>73</v>
      </c>
      <c r="E116" s="38">
        <v>1</v>
      </c>
      <c r="F116" s="38" t="s">
        <v>73</v>
      </c>
      <c r="G116" s="37" t="s">
        <v>310</v>
      </c>
      <c r="H116" s="37" t="s">
        <v>311</v>
      </c>
      <c r="I116" s="38">
        <v>3</v>
      </c>
      <c r="J116" s="38" t="s">
        <v>76</v>
      </c>
      <c r="K116" s="39">
        <v>76</v>
      </c>
      <c r="L116" s="37">
        <v>76</v>
      </c>
      <c r="M116" s="38" t="s">
        <v>77</v>
      </c>
      <c r="N116" s="38" t="s">
        <v>78</v>
      </c>
      <c r="O116" s="39" t="s">
        <v>298</v>
      </c>
      <c r="P116" s="37">
        <v>4</v>
      </c>
      <c r="Q116" s="39" t="s">
        <v>299</v>
      </c>
      <c r="R116" s="37">
        <v>4</v>
      </c>
      <c r="S116" s="29" t="s">
        <v>309</v>
      </c>
      <c r="X116" s="29">
        <v>115</v>
      </c>
      <c r="Y116" s="260">
        <v>325091</v>
      </c>
      <c r="Z116" s="29" t="s">
        <v>732</v>
      </c>
      <c r="AA116" s="29" t="s">
        <v>1165</v>
      </c>
      <c r="AB116" s="29">
        <v>4</v>
      </c>
      <c r="AC116" s="29" t="s">
        <v>1198</v>
      </c>
    </row>
    <row r="117" spans="1:29">
      <c r="A117" s="36">
        <v>325017</v>
      </c>
      <c r="B117" s="37" t="s">
        <v>312</v>
      </c>
      <c r="C117" s="38">
        <v>11</v>
      </c>
      <c r="D117" s="38" t="s">
        <v>73</v>
      </c>
      <c r="E117" s="38">
        <v>1</v>
      </c>
      <c r="F117" s="38" t="s">
        <v>73</v>
      </c>
      <c r="G117" s="37" t="s">
        <v>313</v>
      </c>
      <c r="H117" s="37" t="s">
        <v>314</v>
      </c>
      <c r="I117" s="38">
        <v>3</v>
      </c>
      <c r="J117" s="38" t="s">
        <v>76</v>
      </c>
      <c r="K117" s="39">
        <v>77</v>
      </c>
      <c r="L117" s="37">
        <v>77</v>
      </c>
      <c r="M117" s="38" t="s">
        <v>77</v>
      </c>
      <c r="N117" s="38" t="s">
        <v>78</v>
      </c>
      <c r="O117" s="39" t="s">
        <v>298</v>
      </c>
      <c r="P117" s="37">
        <v>4</v>
      </c>
      <c r="Q117" s="39" t="s">
        <v>299</v>
      </c>
      <c r="R117" s="37">
        <v>4</v>
      </c>
      <c r="S117" s="29" t="s">
        <v>312</v>
      </c>
      <c r="X117" s="29">
        <v>116</v>
      </c>
      <c r="Y117" s="260">
        <v>326001</v>
      </c>
      <c r="Z117" s="29" t="s">
        <v>736</v>
      </c>
      <c r="AA117" s="29" t="s">
        <v>351</v>
      </c>
      <c r="AB117" s="29">
        <v>5</v>
      </c>
      <c r="AC117" s="29" t="s">
        <v>1199</v>
      </c>
    </row>
    <row r="118" spans="1:29">
      <c r="A118" s="36">
        <v>325017.09999999998</v>
      </c>
      <c r="B118" s="37" t="s">
        <v>504</v>
      </c>
      <c r="C118" s="38">
        <v>11</v>
      </c>
      <c r="D118" s="38" t="s">
        <v>73</v>
      </c>
      <c r="E118" s="38">
        <v>1</v>
      </c>
      <c r="F118" s="38" t="s">
        <v>73</v>
      </c>
      <c r="G118" s="37" t="s">
        <v>505</v>
      </c>
      <c r="H118" s="37" t="s">
        <v>506</v>
      </c>
      <c r="I118" s="38">
        <v>3</v>
      </c>
      <c r="J118" s="38" t="s">
        <v>76</v>
      </c>
      <c r="K118" s="40" t="s">
        <v>507</v>
      </c>
      <c r="L118" s="37">
        <v>141</v>
      </c>
      <c r="M118" s="38" t="s">
        <v>508</v>
      </c>
      <c r="N118" s="38" t="s">
        <v>78</v>
      </c>
      <c r="O118" s="39" t="s">
        <v>298</v>
      </c>
      <c r="P118" s="37">
        <v>4</v>
      </c>
      <c r="Q118" s="39" t="s">
        <v>299</v>
      </c>
      <c r="R118" s="37">
        <v>4</v>
      </c>
      <c r="S118" s="29" t="s">
        <v>504</v>
      </c>
      <c r="X118" s="29">
        <v>117</v>
      </c>
      <c r="Y118" s="260">
        <v>326012</v>
      </c>
      <c r="Z118" s="29" t="s">
        <v>693</v>
      </c>
      <c r="AA118" s="29" t="s">
        <v>351</v>
      </c>
      <c r="AB118" s="29">
        <v>5</v>
      </c>
      <c r="AC118" s="29" t="s">
        <v>1200</v>
      </c>
    </row>
    <row r="119" spans="1:29">
      <c r="A119" s="36">
        <v>325018</v>
      </c>
      <c r="B119" s="37" t="s">
        <v>306</v>
      </c>
      <c r="C119" s="38">
        <v>11</v>
      </c>
      <c r="D119" s="38" t="s">
        <v>73</v>
      </c>
      <c r="E119" s="38">
        <v>1</v>
      </c>
      <c r="F119" s="38" t="s">
        <v>73</v>
      </c>
      <c r="G119" s="37" t="s">
        <v>307</v>
      </c>
      <c r="H119" s="37" t="s">
        <v>308</v>
      </c>
      <c r="I119" s="38">
        <v>3</v>
      </c>
      <c r="J119" s="38" t="s">
        <v>76</v>
      </c>
      <c r="K119" s="39">
        <v>75</v>
      </c>
      <c r="L119" s="37">
        <v>75</v>
      </c>
      <c r="M119" s="38" t="s">
        <v>77</v>
      </c>
      <c r="N119" s="38" t="s">
        <v>78</v>
      </c>
      <c r="O119" s="39" t="s">
        <v>298</v>
      </c>
      <c r="P119" s="37">
        <v>4</v>
      </c>
      <c r="Q119" s="39" t="s">
        <v>299</v>
      </c>
      <c r="R119" s="37">
        <v>4</v>
      </c>
      <c r="S119" s="29" t="s">
        <v>306</v>
      </c>
      <c r="X119" s="29">
        <v>118</v>
      </c>
      <c r="Y119" s="260">
        <v>326016</v>
      </c>
      <c r="Z119" s="29" t="s">
        <v>738</v>
      </c>
      <c r="AA119" s="29" t="s">
        <v>351</v>
      </c>
      <c r="AB119" s="29">
        <v>5</v>
      </c>
      <c r="AC119" s="29" t="s">
        <v>1201</v>
      </c>
    </row>
    <row r="120" spans="1:29">
      <c r="A120" s="36">
        <v>325021</v>
      </c>
      <c r="B120" s="37" t="s">
        <v>434</v>
      </c>
      <c r="C120" s="38">
        <v>11</v>
      </c>
      <c r="D120" s="38" t="s">
        <v>73</v>
      </c>
      <c r="E120" s="38">
        <v>1</v>
      </c>
      <c r="F120" s="38" t="s">
        <v>73</v>
      </c>
      <c r="G120" s="37" t="s">
        <v>435</v>
      </c>
      <c r="H120" s="37" t="s">
        <v>436</v>
      </c>
      <c r="I120" s="38">
        <v>3</v>
      </c>
      <c r="J120" s="38" t="s">
        <v>76</v>
      </c>
      <c r="K120" s="39">
        <v>117</v>
      </c>
      <c r="L120" s="37">
        <v>117</v>
      </c>
      <c r="M120" s="38" t="s">
        <v>77</v>
      </c>
      <c r="N120" s="38" t="s">
        <v>78</v>
      </c>
      <c r="O120" s="39" t="s">
        <v>298</v>
      </c>
      <c r="P120" s="37">
        <v>4</v>
      </c>
      <c r="Q120" s="39" t="s">
        <v>299</v>
      </c>
      <c r="R120" s="37">
        <v>4</v>
      </c>
      <c r="S120" s="29" t="s">
        <v>434</v>
      </c>
      <c r="X120" s="29">
        <v>119</v>
      </c>
      <c r="Y120" s="260">
        <v>326018</v>
      </c>
      <c r="Z120" s="29" t="s">
        <v>695</v>
      </c>
      <c r="AA120" s="29" t="s">
        <v>351</v>
      </c>
      <c r="AB120" s="29">
        <v>5</v>
      </c>
      <c r="AC120" s="29" t="s">
        <v>1202</v>
      </c>
    </row>
    <row r="121" spans="1:29">
      <c r="A121" s="36">
        <v>325021.09999999998</v>
      </c>
      <c r="B121" s="37" t="s">
        <v>524</v>
      </c>
      <c r="C121" s="38">
        <v>11</v>
      </c>
      <c r="D121" s="38" t="s">
        <v>73</v>
      </c>
      <c r="E121" s="38">
        <v>1</v>
      </c>
      <c r="F121" s="38" t="s">
        <v>73</v>
      </c>
      <c r="G121" s="37" t="s">
        <v>435</v>
      </c>
      <c r="H121" s="37" t="s">
        <v>436</v>
      </c>
      <c r="I121" s="38">
        <v>3</v>
      </c>
      <c r="J121" s="38" t="s">
        <v>76</v>
      </c>
      <c r="K121" s="40" t="s">
        <v>525</v>
      </c>
      <c r="L121" s="37">
        <v>146</v>
      </c>
      <c r="M121" s="38" t="s">
        <v>516</v>
      </c>
      <c r="N121" s="38" t="s">
        <v>78</v>
      </c>
      <c r="O121" s="39" t="s">
        <v>298</v>
      </c>
      <c r="P121" s="37">
        <v>4</v>
      </c>
      <c r="Q121" s="39" t="s">
        <v>299</v>
      </c>
      <c r="R121" s="37">
        <v>4</v>
      </c>
      <c r="S121" s="29" t="s">
        <v>524</v>
      </c>
      <c r="X121" s="29">
        <v>120</v>
      </c>
      <c r="Y121" s="260">
        <v>326021</v>
      </c>
      <c r="Z121" s="29" t="s">
        <v>737</v>
      </c>
      <c r="AA121" s="29" t="s">
        <v>351</v>
      </c>
      <c r="AB121" s="29">
        <v>5</v>
      </c>
      <c r="AC121" s="29" t="s">
        <v>1203</v>
      </c>
    </row>
    <row r="122" spans="1:29">
      <c r="A122" s="36">
        <v>325031</v>
      </c>
      <c r="B122" s="37" t="s">
        <v>437</v>
      </c>
      <c r="C122" s="38">
        <v>11</v>
      </c>
      <c r="D122" s="38" t="s">
        <v>73</v>
      </c>
      <c r="E122" s="38">
        <v>1</v>
      </c>
      <c r="F122" s="38" t="s">
        <v>73</v>
      </c>
      <c r="G122" s="37" t="s">
        <v>438</v>
      </c>
      <c r="H122" s="37" t="s">
        <v>439</v>
      </c>
      <c r="I122" s="38">
        <v>3</v>
      </c>
      <c r="J122" s="38" t="s">
        <v>76</v>
      </c>
      <c r="K122" s="39">
        <v>118</v>
      </c>
      <c r="L122" s="37">
        <v>118</v>
      </c>
      <c r="M122" s="38" t="s">
        <v>77</v>
      </c>
      <c r="N122" s="38" t="s">
        <v>78</v>
      </c>
      <c r="O122" s="39" t="s">
        <v>298</v>
      </c>
      <c r="P122" s="37">
        <v>4</v>
      </c>
      <c r="Q122" s="39" t="s">
        <v>299</v>
      </c>
      <c r="R122" s="37">
        <v>4</v>
      </c>
      <c r="S122" s="29" t="s">
        <v>437</v>
      </c>
      <c r="X122" s="29">
        <v>121</v>
      </c>
      <c r="Y122" s="260">
        <v>326026</v>
      </c>
      <c r="Z122" s="29" t="s">
        <v>739</v>
      </c>
      <c r="AA122" s="29" t="s">
        <v>351</v>
      </c>
      <c r="AB122" s="29">
        <v>5</v>
      </c>
      <c r="AC122" s="29" t="s">
        <v>1204</v>
      </c>
    </row>
    <row r="123" spans="1:29">
      <c r="A123" s="36">
        <v>325041</v>
      </c>
      <c r="B123" s="37" t="s">
        <v>455</v>
      </c>
      <c r="C123" s="38">
        <v>11</v>
      </c>
      <c r="D123" s="38" t="s">
        <v>73</v>
      </c>
      <c r="E123" s="38">
        <v>1</v>
      </c>
      <c r="F123" s="38" t="s">
        <v>73</v>
      </c>
      <c r="G123" s="37" t="s">
        <v>456</v>
      </c>
      <c r="H123" s="37" t="s">
        <v>457</v>
      </c>
      <c r="I123" s="38">
        <v>3</v>
      </c>
      <c r="J123" s="38" t="s">
        <v>76</v>
      </c>
      <c r="K123" s="39">
        <v>124</v>
      </c>
      <c r="L123" s="37">
        <v>124</v>
      </c>
      <c r="M123" s="38" t="s">
        <v>77</v>
      </c>
      <c r="N123" s="38" t="s">
        <v>78</v>
      </c>
      <c r="O123" s="39" t="s">
        <v>298</v>
      </c>
      <c r="P123" s="37">
        <v>4</v>
      </c>
      <c r="Q123" s="39" t="s">
        <v>299</v>
      </c>
      <c r="R123" s="37">
        <v>4</v>
      </c>
      <c r="S123" s="29" t="s">
        <v>455</v>
      </c>
      <c r="X123" s="29">
        <v>122</v>
      </c>
      <c r="Y123" s="260">
        <v>326031</v>
      </c>
      <c r="Z123" s="29" t="s">
        <v>740</v>
      </c>
      <c r="AA123" s="29" t="s">
        <v>351</v>
      </c>
      <c r="AB123" s="29">
        <v>5</v>
      </c>
      <c r="AC123" s="29" t="s">
        <v>1205</v>
      </c>
    </row>
    <row r="124" spans="1:29">
      <c r="A124" s="36">
        <v>325044</v>
      </c>
      <c r="B124" s="37" t="s">
        <v>318</v>
      </c>
      <c r="C124" s="38">
        <v>11</v>
      </c>
      <c r="D124" s="38" t="s">
        <v>73</v>
      </c>
      <c r="E124" s="38">
        <v>1</v>
      </c>
      <c r="F124" s="38" t="s">
        <v>73</v>
      </c>
      <c r="G124" s="37" t="s">
        <v>319</v>
      </c>
      <c r="H124" s="37" t="s">
        <v>320</v>
      </c>
      <c r="I124" s="38">
        <v>3</v>
      </c>
      <c r="J124" s="38" t="s">
        <v>76</v>
      </c>
      <c r="K124" s="39">
        <v>79</v>
      </c>
      <c r="L124" s="37">
        <v>79</v>
      </c>
      <c r="M124" s="38" t="s">
        <v>77</v>
      </c>
      <c r="N124" s="38" t="s">
        <v>78</v>
      </c>
      <c r="O124" s="39" t="s">
        <v>298</v>
      </c>
      <c r="P124" s="37">
        <v>4</v>
      </c>
      <c r="Q124" s="39" t="s">
        <v>299</v>
      </c>
      <c r="R124" s="37">
        <v>4</v>
      </c>
      <c r="S124" s="29" t="s">
        <v>318</v>
      </c>
      <c r="X124" s="29">
        <v>123</v>
      </c>
      <c r="Y124" s="260">
        <v>326036</v>
      </c>
      <c r="Z124" s="29" t="s">
        <v>669</v>
      </c>
      <c r="AA124" s="29" t="s">
        <v>351</v>
      </c>
      <c r="AB124" s="29">
        <v>5</v>
      </c>
      <c r="AC124" s="29" t="s">
        <v>1206</v>
      </c>
    </row>
    <row r="125" spans="1:29">
      <c r="A125" s="36">
        <v>325046</v>
      </c>
      <c r="B125" s="37" t="s">
        <v>440</v>
      </c>
      <c r="C125" s="38">
        <v>11</v>
      </c>
      <c r="D125" s="38" t="s">
        <v>73</v>
      </c>
      <c r="E125" s="38">
        <v>1</v>
      </c>
      <c r="F125" s="38" t="s">
        <v>73</v>
      </c>
      <c r="G125" s="37" t="s">
        <v>441</v>
      </c>
      <c r="H125" s="37" t="s">
        <v>442</v>
      </c>
      <c r="I125" s="38">
        <v>3</v>
      </c>
      <c r="J125" s="38" t="s">
        <v>76</v>
      </c>
      <c r="K125" s="39">
        <v>119</v>
      </c>
      <c r="L125" s="37">
        <v>119</v>
      </c>
      <c r="M125" s="38" t="s">
        <v>77</v>
      </c>
      <c r="N125" s="38" t="s">
        <v>78</v>
      </c>
      <c r="O125" s="39" t="s">
        <v>298</v>
      </c>
      <c r="P125" s="37">
        <v>4</v>
      </c>
      <c r="Q125" s="39" t="s">
        <v>299</v>
      </c>
      <c r="R125" s="37">
        <v>4</v>
      </c>
      <c r="S125" s="29" t="s">
        <v>440</v>
      </c>
      <c r="X125" s="29">
        <v>124</v>
      </c>
      <c r="Y125" s="260">
        <v>326037</v>
      </c>
      <c r="Z125" s="29" t="s">
        <v>742</v>
      </c>
      <c r="AA125" s="29" t="s">
        <v>351</v>
      </c>
      <c r="AB125" s="29">
        <v>5</v>
      </c>
      <c r="AC125" s="29" t="s">
        <v>1207</v>
      </c>
    </row>
    <row r="126" spans="1:29">
      <c r="A126" s="36">
        <v>325046.09999999998</v>
      </c>
      <c r="B126" s="37" t="s">
        <v>481</v>
      </c>
      <c r="C126" s="38">
        <v>11</v>
      </c>
      <c r="D126" s="38" t="s">
        <v>73</v>
      </c>
      <c r="E126" s="38">
        <v>1</v>
      </c>
      <c r="F126" s="38" t="s">
        <v>73</v>
      </c>
      <c r="G126" s="37" t="s">
        <v>482</v>
      </c>
      <c r="H126" s="37" t="s">
        <v>442</v>
      </c>
      <c r="I126" s="38">
        <v>3</v>
      </c>
      <c r="J126" s="38" t="s">
        <v>76</v>
      </c>
      <c r="K126" s="40" t="s">
        <v>483</v>
      </c>
      <c r="L126" s="37">
        <v>133</v>
      </c>
      <c r="M126" s="38" t="s">
        <v>464</v>
      </c>
      <c r="N126" s="38" t="s">
        <v>78</v>
      </c>
      <c r="O126" s="39" t="s">
        <v>298</v>
      </c>
      <c r="P126" s="37">
        <v>4</v>
      </c>
      <c r="Q126" s="39" t="s">
        <v>299</v>
      </c>
      <c r="R126" s="37">
        <v>4</v>
      </c>
      <c r="S126" s="29" t="s">
        <v>481</v>
      </c>
      <c r="X126" s="29">
        <v>125</v>
      </c>
      <c r="Y126" s="260">
        <v>326041</v>
      </c>
      <c r="Z126" s="29" t="s">
        <v>694</v>
      </c>
      <c r="AA126" s="29" t="s">
        <v>351</v>
      </c>
      <c r="AB126" s="29">
        <v>5</v>
      </c>
      <c r="AC126" s="29" t="s">
        <v>1208</v>
      </c>
    </row>
    <row r="127" spans="1:29">
      <c r="A127" s="36">
        <v>325051</v>
      </c>
      <c r="B127" s="37" t="s">
        <v>321</v>
      </c>
      <c r="C127" s="38">
        <v>11</v>
      </c>
      <c r="D127" s="38" t="s">
        <v>73</v>
      </c>
      <c r="E127" s="38">
        <v>1</v>
      </c>
      <c r="F127" s="38" t="s">
        <v>73</v>
      </c>
      <c r="G127" s="37" t="s">
        <v>322</v>
      </c>
      <c r="H127" s="37" t="s">
        <v>323</v>
      </c>
      <c r="I127" s="38">
        <v>3</v>
      </c>
      <c r="J127" s="38" t="s">
        <v>76</v>
      </c>
      <c r="K127" s="39">
        <v>80</v>
      </c>
      <c r="L127" s="37">
        <v>80</v>
      </c>
      <c r="M127" s="38" t="s">
        <v>77</v>
      </c>
      <c r="N127" s="38" t="s">
        <v>78</v>
      </c>
      <c r="O127" s="39" t="s">
        <v>298</v>
      </c>
      <c r="P127" s="37">
        <v>4</v>
      </c>
      <c r="Q127" s="39" t="s">
        <v>299</v>
      </c>
      <c r="R127" s="37">
        <v>4</v>
      </c>
      <c r="S127" s="29" t="s">
        <v>321</v>
      </c>
      <c r="X127" s="29">
        <v>126</v>
      </c>
      <c r="Y127" s="260">
        <v>326046</v>
      </c>
      <c r="Z127" s="29" t="s">
        <v>741</v>
      </c>
      <c r="AA127" s="29" t="s">
        <v>351</v>
      </c>
      <c r="AB127" s="29">
        <v>5</v>
      </c>
      <c r="AC127" s="29" t="s">
        <v>1209</v>
      </c>
    </row>
    <row r="128" spans="1:29">
      <c r="A128" s="36">
        <v>325060</v>
      </c>
      <c r="B128" s="37" t="s">
        <v>443</v>
      </c>
      <c r="C128" s="38">
        <v>11</v>
      </c>
      <c r="D128" s="38" t="s">
        <v>73</v>
      </c>
      <c r="E128" s="38">
        <v>1</v>
      </c>
      <c r="F128" s="38" t="s">
        <v>73</v>
      </c>
      <c r="G128" s="37" t="s">
        <v>444</v>
      </c>
      <c r="H128" s="37" t="s">
        <v>445</v>
      </c>
      <c r="I128" s="38">
        <v>3</v>
      </c>
      <c r="J128" s="38" t="s">
        <v>76</v>
      </c>
      <c r="K128" s="39">
        <v>120</v>
      </c>
      <c r="L128" s="37">
        <v>120</v>
      </c>
      <c r="M128" s="38" t="s">
        <v>77</v>
      </c>
      <c r="N128" s="38" t="s">
        <v>78</v>
      </c>
      <c r="O128" s="39" t="s">
        <v>298</v>
      </c>
      <c r="P128" s="37">
        <v>4</v>
      </c>
      <c r="Q128" s="39" t="s">
        <v>299</v>
      </c>
      <c r="R128" s="37">
        <v>4</v>
      </c>
      <c r="S128" s="29" t="s">
        <v>443</v>
      </c>
      <c r="X128" s="29">
        <v>127</v>
      </c>
      <c r="Y128" s="260">
        <v>327001</v>
      </c>
      <c r="Z128" s="29" t="s">
        <v>743</v>
      </c>
      <c r="AA128" s="29" t="s">
        <v>370</v>
      </c>
      <c r="AB128" s="29">
        <v>7</v>
      </c>
      <c r="AC128" s="29" t="s">
        <v>1210</v>
      </c>
    </row>
    <row r="129" spans="1:29">
      <c r="A129" s="36">
        <v>325060.09999999998</v>
      </c>
      <c r="B129" s="37" t="s">
        <v>484</v>
      </c>
      <c r="C129" s="38">
        <v>11</v>
      </c>
      <c r="D129" s="38" t="s">
        <v>73</v>
      </c>
      <c r="E129" s="38">
        <v>1</v>
      </c>
      <c r="F129" s="38" t="s">
        <v>73</v>
      </c>
      <c r="G129" s="37" t="s">
        <v>444</v>
      </c>
      <c r="H129" s="37" t="s">
        <v>445</v>
      </c>
      <c r="I129" s="38">
        <v>3</v>
      </c>
      <c r="J129" s="38" t="s">
        <v>76</v>
      </c>
      <c r="K129" s="40" t="s">
        <v>485</v>
      </c>
      <c r="L129" s="37">
        <v>134</v>
      </c>
      <c r="M129" s="38" t="s">
        <v>464</v>
      </c>
      <c r="N129" s="38" t="s">
        <v>78</v>
      </c>
      <c r="O129" s="39" t="s">
        <v>298</v>
      </c>
      <c r="P129" s="37">
        <v>4</v>
      </c>
      <c r="Q129" s="39" t="s">
        <v>299</v>
      </c>
      <c r="R129" s="37">
        <v>4</v>
      </c>
      <c r="S129" s="29" t="s">
        <v>484</v>
      </c>
      <c r="X129" s="29">
        <v>128</v>
      </c>
      <c r="Y129" s="260">
        <v>327006</v>
      </c>
      <c r="Z129" s="29" t="s">
        <v>746</v>
      </c>
      <c r="AA129" s="29" t="s">
        <v>370</v>
      </c>
      <c r="AB129" s="29">
        <v>7</v>
      </c>
      <c r="AC129" s="29" t="s">
        <v>1211</v>
      </c>
    </row>
    <row r="130" spans="1:29">
      <c r="A130" s="36">
        <v>325063</v>
      </c>
      <c r="B130" s="37" t="s">
        <v>324</v>
      </c>
      <c r="C130" s="38">
        <v>11</v>
      </c>
      <c r="D130" s="38" t="s">
        <v>73</v>
      </c>
      <c r="E130" s="38">
        <v>1</v>
      </c>
      <c r="F130" s="38" t="s">
        <v>73</v>
      </c>
      <c r="G130" s="37" t="s">
        <v>325</v>
      </c>
      <c r="H130" s="37" t="s">
        <v>326</v>
      </c>
      <c r="I130" s="38">
        <v>3</v>
      </c>
      <c r="J130" s="38" t="s">
        <v>76</v>
      </c>
      <c r="K130" s="39">
        <v>81</v>
      </c>
      <c r="L130" s="37">
        <v>81</v>
      </c>
      <c r="M130" s="38" t="s">
        <v>77</v>
      </c>
      <c r="N130" s="38" t="s">
        <v>78</v>
      </c>
      <c r="O130" s="39" t="s">
        <v>298</v>
      </c>
      <c r="P130" s="37">
        <v>4</v>
      </c>
      <c r="Q130" s="39" t="s">
        <v>299</v>
      </c>
      <c r="R130" s="37">
        <v>4</v>
      </c>
      <c r="S130" s="29" t="s">
        <v>324</v>
      </c>
      <c r="X130" s="29">
        <v>129</v>
      </c>
      <c r="Y130" s="260">
        <v>327011</v>
      </c>
      <c r="Z130" s="29" t="s">
        <v>641</v>
      </c>
      <c r="AA130" s="29" t="s">
        <v>370</v>
      </c>
      <c r="AB130" s="29">
        <v>7</v>
      </c>
      <c r="AC130" s="29" t="s">
        <v>1212</v>
      </c>
    </row>
    <row r="131" spans="1:29">
      <c r="A131" s="36">
        <v>325066</v>
      </c>
      <c r="B131" s="37" t="s">
        <v>327</v>
      </c>
      <c r="C131" s="38">
        <v>11</v>
      </c>
      <c r="D131" s="38" t="s">
        <v>73</v>
      </c>
      <c r="E131" s="38">
        <v>1</v>
      </c>
      <c r="F131" s="38" t="s">
        <v>73</v>
      </c>
      <c r="G131" s="37" t="s">
        <v>328</v>
      </c>
      <c r="H131" s="37" t="s">
        <v>329</v>
      </c>
      <c r="I131" s="38">
        <v>3</v>
      </c>
      <c r="J131" s="38" t="s">
        <v>76</v>
      </c>
      <c r="K131" s="39">
        <v>82</v>
      </c>
      <c r="L131" s="37">
        <v>82</v>
      </c>
      <c r="M131" s="38" t="s">
        <v>77</v>
      </c>
      <c r="N131" s="38" t="s">
        <v>78</v>
      </c>
      <c r="O131" s="39" t="s">
        <v>298</v>
      </c>
      <c r="P131" s="37">
        <v>4</v>
      </c>
      <c r="Q131" s="39" t="s">
        <v>299</v>
      </c>
      <c r="R131" s="37">
        <v>4</v>
      </c>
      <c r="S131" s="29" t="s">
        <v>327</v>
      </c>
      <c r="X131" s="29">
        <v>130</v>
      </c>
      <c r="Y131" s="260">
        <v>327016</v>
      </c>
      <c r="Z131" s="29" t="s">
        <v>745</v>
      </c>
      <c r="AA131" s="29" t="s">
        <v>370</v>
      </c>
      <c r="AB131" s="29">
        <v>7</v>
      </c>
      <c r="AC131" s="29" t="s">
        <v>1213</v>
      </c>
    </row>
    <row r="132" spans="1:29">
      <c r="A132" s="36">
        <v>325066.09999999998</v>
      </c>
      <c r="B132" s="37" t="s">
        <v>465</v>
      </c>
      <c r="C132" s="38">
        <v>11</v>
      </c>
      <c r="D132" s="38" t="s">
        <v>73</v>
      </c>
      <c r="E132" s="38">
        <v>1</v>
      </c>
      <c r="F132" s="38" t="s">
        <v>73</v>
      </c>
      <c r="G132" s="37" t="s">
        <v>328</v>
      </c>
      <c r="H132" s="37" t="s">
        <v>329</v>
      </c>
      <c r="I132" s="38">
        <v>3</v>
      </c>
      <c r="J132" s="38" t="s">
        <v>76</v>
      </c>
      <c r="K132" s="40" t="s">
        <v>466</v>
      </c>
      <c r="L132" s="37">
        <v>127</v>
      </c>
      <c r="M132" s="38" t="s">
        <v>464</v>
      </c>
      <c r="N132" s="38" t="s">
        <v>78</v>
      </c>
      <c r="O132" s="39" t="s">
        <v>298</v>
      </c>
      <c r="P132" s="37">
        <v>4</v>
      </c>
      <c r="Q132" s="39" t="s">
        <v>299</v>
      </c>
      <c r="R132" s="37">
        <v>4</v>
      </c>
      <c r="S132" s="29" t="s">
        <v>465</v>
      </c>
      <c r="X132" s="29">
        <v>131</v>
      </c>
      <c r="Y132" s="260">
        <v>327026</v>
      </c>
      <c r="Z132" s="29" t="s">
        <v>744</v>
      </c>
      <c r="AA132" s="29" t="s">
        <v>370</v>
      </c>
      <c r="AB132" s="29">
        <v>7</v>
      </c>
      <c r="AC132" s="29" t="s">
        <v>1214</v>
      </c>
    </row>
    <row r="133" spans="1:29">
      <c r="A133" s="36">
        <v>325070</v>
      </c>
      <c r="B133" s="37" t="s">
        <v>1215</v>
      </c>
      <c r="C133" s="38">
        <v>11</v>
      </c>
      <c r="D133" s="38" t="s">
        <v>1073</v>
      </c>
      <c r="E133" s="38">
        <v>1</v>
      </c>
      <c r="F133" s="38" t="s">
        <v>1073</v>
      </c>
      <c r="G133" s="37"/>
      <c r="H133" s="37"/>
      <c r="I133" s="38">
        <v>3</v>
      </c>
      <c r="J133" s="38" t="s">
        <v>1075</v>
      </c>
      <c r="K133" s="39"/>
      <c r="L133" s="37"/>
      <c r="M133" s="38" t="s">
        <v>1076</v>
      </c>
      <c r="N133" s="38" t="s">
        <v>1077</v>
      </c>
      <c r="O133" s="39" t="s">
        <v>1196</v>
      </c>
      <c r="P133" s="37">
        <v>4</v>
      </c>
      <c r="Q133" s="39" t="s">
        <v>1169</v>
      </c>
      <c r="R133" s="37">
        <v>4</v>
      </c>
      <c r="S133" s="29" t="s">
        <v>1216</v>
      </c>
      <c r="X133" s="29">
        <v>132</v>
      </c>
      <c r="Y133" s="260">
        <v>321031</v>
      </c>
      <c r="Z133" s="29" t="s">
        <v>699</v>
      </c>
      <c r="AA133" s="29" t="s">
        <v>79</v>
      </c>
      <c r="AB133" s="29">
        <v>1</v>
      </c>
      <c r="AC133" s="29" t="s">
        <v>1217</v>
      </c>
    </row>
    <row r="134" spans="1:29">
      <c r="A134" s="36">
        <v>325071</v>
      </c>
      <c r="B134" s="37" t="s">
        <v>330</v>
      </c>
      <c r="C134" s="38">
        <v>11</v>
      </c>
      <c r="D134" s="38" t="s">
        <v>73</v>
      </c>
      <c r="E134" s="38">
        <v>1</v>
      </c>
      <c r="F134" s="38" t="s">
        <v>73</v>
      </c>
      <c r="G134" s="37" t="s">
        <v>331</v>
      </c>
      <c r="H134" s="37" t="s">
        <v>332</v>
      </c>
      <c r="I134" s="38">
        <v>3</v>
      </c>
      <c r="J134" s="38" t="s">
        <v>76</v>
      </c>
      <c r="K134" s="39">
        <v>83</v>
      </c>
      <c r="L134" s="37">
        <v>83</v>
      </c>
      <c r="M134" s="38" t="s">
        <v>77</v>
      </c>
      <c r="N134" s="38" t="s">
        <v>78</v>
      </c>
      <c r="O134" s="39" t="s">
        <v>298</v>
      </c>
      <c r="P134" s="37">
        <v>4</v>
      </c>
      <c r="Q134" s="39" t="s">
        <v>299</v>
      </c>
      <c r="R134" s="37">
        <v>4</v>
      </c>
      <c r="S134" s="29" t="s">
        <v>330</v>
      </c>
      <c r="X134" s="29">
        <v>133</v>
      </c>
      <c r="Y134" s="260">
        <v>321051</v>
      </c>
      <c r="Z134" s="29" t="s">
        <v>700</v>
      </c>
      <c r="AA134" s="29" t="s">
        <v>79</v>
      </c>
      <c r="AB134" s="29">
        <v>1</v>
      </c>
      <c r="AC134" s="29" t="s">
        <v>1218</v>
      </c>
    </row>
    <row r="135" spans="1:29">
      <c r="A135" s="36">
        <v>325072</v>
      </c>
      <c r="B135" s="37" t="s">
        <v>336</v>
      </c>
      <c r="C135" s="38">
        <v>11</v>
      </c>
      <c r="D135" s="38" t="s">
        <v>73</v>
      </c>
      <c r="E135" s="38">
        <v>1</v>
      </c>
      <c r="F135" s="38" t="s">
        <v>73</v>
      </c>
      <c r="G135" s="37" t="s">
        <v>337</v>
      </c>
      <c r="H135" s="37" t="s">
        <v>338</v>
      </c>
      <c r="I135" s="38">
        <v>3</v>
      </c>
      <c r="J135" s="38" t="s">
        <v>76</v>
      </c>
      <c r="K135" s="39">
        <v>85</v>
      </c>
      <c r="L135" s="37">
        <v>85</v>
      </c>
      <c r="M135" s="38" t="s">
        <v>77</v>
      </c>
      <c r="N135" s="38" t="s">
        <v>78</v>
      </c>
      <c r="O135" s="39" t="s">
        <v>298</v>
      </c>
      <c r="P135" s="37">
        <v>4</v>
      </c>
      <c r="Q135" s="39" t="s">
        <v>299</v>
      </c>
      <c r="R135" s="37">
        <v>4</v>
      </c>
      <c r="S135" s="29" t="s">
        <v>336</v>
      </c>
      <c r="X135" s="29">
        <v>134</v>
      </c>
      <c r="Y135" s="260">
        <v>321056</v>
      </c>
      <c r="Z135" s="29" t="s">
        <v>682</v>
      </c>
      <c r="AA135" s="29" t="s">
        <v>79</v>
      </c>
      <c r="AB135" s="29">
        <v>1</v>
      </c>
      <c r="AC135" s="29" t="s">
        <v>1219</v>
      </c>
    </row>
    <row r="136" spans="1:29">
      <c r="A136" s="36">
        <v>325073</v>
      </c>
      <c r="B136" s="37" t="s">
        <v>333</v>
      </c>
      <c r="C136" s="38">
        <v>11</v>
      </c>
      <c r="D136" s="38" t="s">
        <v>73</v>
      </c>
      <c r="E136" s="38">
        <v>1</v>
      </c>
      <c r="F136" s="38" t="s">
        <v>73</v>
      </c>
      <c r="G136" s="37" t="s">
        <v>334</v>
      </c>
      <c r="H136" s="37" t="s">
        <v>335</v>
      </c>
      <c r="I136" s="38">
        <v>3</v>
      </c>
      <c r="J136" s="38" t="s">
        <v>76</v>
      </c>
      <c r="K136" s="39">
        <v>84</v>
      </c>
      <c r="L136" s="37">
        <v>84</v>
      </c>
      <c r="M136" s="38" t="s">
        <v>77</v>
      </c>
      <c r="N136" s="38" t="s">
        <v>78</v>
      </c>
      <c r="O136" s="39" t="s">
        <v>298</v>
      </c>
      <c r="P136" s="37">
        <v>4</v>
      </c>
      <c r="Q136" s="39" t="s">
        <v>299</v>
      </c>
      <c r="R136" s="37">
        <v>4</v>
      </c>
      <c r="S136" s="29" t="s">
        <v>333</v>
      </c>
      <c r="X136" s="29">
        <v>135</v>
      </c>
      <c r="Y136" s="260">
        <v>322021</v>
      </c>
      <c r="Z136" s="29" t="s">
        <v>713</v>
      </c>
      <c r="AA136" s="29" t="s">
        <v>131</v>
      </c>
      <c r="AB136" s="29">
        <v>2</v>
      </c>
      <c r="AC136" s="29" t="s">
        <v>1220</v>
      </c>
    </row>
    <row r="137" spans="1:29">
      <c r="A137" s="36">
        <v>325074</v>
      </c>
      <c r="B137" s="37" t="s">
        <v>339</v>
      </c>
      <c r="C137" s="38">
        <v>11</v>
      </c>
      <c r="D137" s="38" t="s">
        <v>73</v>
      </c>
      <c r="E137" s="38">
        <v>1</v>
      </c>
      <c r="F137" s="38" t="s">
        <v>73</v>
      </c>
      <c r="G137" s="37" t="s">
        <v>340</v>
      </c>
      <c r="H137" s="37" t="s">
        <v>341</v>
      </c>
      <c r="I137" s="38">
        <v>3</v>
      </c>
      <c r="J137" s="38" t="s">
        <v>76</v>
      </c>
      <c r="K137" s="39">
        <v>86</v>
      </c>
      <c r="L137" s="37">
        <v>86</v>
      </c>
      <c r="M137" s="38" t="s">
        <v>77</v>
      </c>
      <c r="N137" s="38" t="s">
        <v>78</v>
      </c>
      <c r="O137" s="39" t="s">
        <v>298</v>
      </c>
      <c r="P137" s="37">
        <v>4</v>
      </c>
      <c r="Q137" s="39" t="s">
        <v>299</v>
      </c>
      <c r="R137" s="37">
        <v>4</v>
      </c>
      <c r="S137" s="29" t="s">
        <v>339</v>
      </c>
      <c r="X137" s="29">
        <v>136</v>
      </c>
      <c r="Y137" s="260">
        <v>323001.09999999998</v>
      </c>
      <c r="Z137" s="29" t="s">
        <v>1221</v>
      </c>
      <c r="AA137" s="29" t="s">
        <v>204</v>
      </c>
      <c r="AB137" s="29">
        <v>6</v>
      </c>
      <c r="AC137" s="29" t="s">
        <v>1123</v>
      </c>
    </row>
    <row r="138" spans="1:29">
      <c r="A138" s="36">
        <v>325075</v>
      </c>
      <c r="B138" s="37" t="s">
        <v>315</v>
      </c>
      <c r="C138" s="38">
        <v>11</v>
      </c>
      <c r="D138" s="38" t="s">
        <v>73</v>
      </c>
      <c r="E138" s="38">
        <v>1</v>
      </c>
      <c r="F138" s="38" t="s">
        <v>73</v>
      </c>
      <c r="G138" s="37" t="s">
        <v>316</v>
      </c>
      <c r="H138" s="37" t="s">
        <v>317</v>
      </c>
      <c r="I138" s="38">
        <v>3</v>
      </c>
      <c r="J138" s="38" t="s">
        <v>76</v>
      </c>
      <c r="K138" s="39">
        <v>78</v>
      </c>
      <c r="L138" s="37">
        <v>78</v>
      </c>
      <c r="M138" s="38" t="s">
        <v>77</v>
      </c>
      <c r="N138" s="38" t="s">
        <v>78</v>
      </c>
      <c r="O138" s="39" t="s">
        <v>298</v>
      </c>
      <c r="P138" s="37">
        <v>4</v>
      </c>
      <c r="Q138" s="39" t="s">
        <v>299</v>
      </c>
      <c r="R138" s="37">
        <v>4</v>
      </c>
      <c r="S138" s="29" t="s">
        <v>315</v>
      </c>
      <c r="X138" s="29">
        <v>137</v>
      </c>
      <c r="Y138" s="260">
        <v>324011</v>
      </c>
      <c r="Z138" s="29" t="s">
        <v>720</v>
      </c>
      <c r="AA138" s="29" t="s">
        <v>1133</v>
      </c>
      <c r="AB138" s="29">
        <v>3</v>
      </c>
      <c r="AC138" s="29" t="s">
        <v>1222</v>
      </c>
    </row>
    <row r="139" spans="1:29">
      <c r="A139" s="36">
        <v>325076</v>
      </c>
      <c r="B139" s="37" t="s">
        <v>392</v>
      </c>
      <c r="C139" s="38">
        <v>11</v>
      </c>
      <c r="D139" s="38" t="s">
        <v>73</v>
      </c>
      <c r="E139" s="38">
        <v>1</v>
      </c>
      <c r="F139" s="38" t="s">
        <v>73</v>
      </c>
      <c r="G139" s="37" t="s">
        <v>393</v>
      </c>
      <c r="H139" s="37" t="s">
        <v>394</v>
      </c>
      <c r="I139" s="38">
        <v>3</v>
      </c>
      <c r="J139" s="38" t="s">
        <v>76</v>
      </c>
      <c r="K139" s="39">
        <v>103</v>
      </c>
      <c r="L139" s="37">
        <v>103</v>
      </c>
      <c r="M139" s="38" t="s">
        <v>77</v>
      </c>
      <c r="N139" s="38" t="s">
        <v>78</v>
      </c>
      <c r="O139" s="39" t="s">
        <v>298</v>
      </c>
      <c r="P139" s="37">
        <v>4</v>
      </c>
      <c r="Q139" s="39" t="s">
        <v>299</v>
      </c>
      <c r="R139" s="37">
        <v>4</v>
      </c>
      <c r="S139" s="29" t="s">
        <v>392</v>
      </c>
      <c r="X139" s="29">
        <v>138</v>
      </c>
      <c r="Y139" s="260">
        <v>324026.09999999998</v>
      </c>
      <c r="Z139" s="29" t="s">
        <v>1223</v>
      </c>
      <c r="AA139" s="29" t="s">
        <v>1133</v>
      </c>
      <c r="AB139" s="29">
        <v>3</v>
      </c>
      <c r="AC139" s="29" t="s">
        <v>916</v>
      </c>
    </row>
    <row r="140" spans="1:29">
      <c r="A140" s="36">
        <v>325081</v>
      </c>
      <c r="B140" s="37" t="s">
        <v>395</v>
      </c>
      <c r="C140" s="38">
        <v>11</v>
      </c>
      <c r="D140" s="38" t="s">
        <v>73</v>
      </c>
      <c r="E140" s="38">
        <v>1</v>
      </c>
      <c r="F140" s="38" t="s">
        <v>73</v>
      </c>
      <c r="G140" s="37" t="s">
        <v>396</v>
      </c>
      <c r="H140" s="37" t="s">
        <v>397</v>
      </c>
      <c r="I140" s="38">
        <v>3</v>
      </c>
      <c r="J140" s="38" t="s">
        <v>76</v>
      </c>
      <c r="K140" s="39">
        <v>104</v>
      </c>
      <c r="L140" s="37">
        <v>104</v>
      </c>
      <c r="M140" s="38" t="s">
        <v>77</v>
      </c>
      <c r="N140" s="38" t="s">
        <v>78</v>
      </c>
      <c r="O140" s="39" t="s">
        <v>298</v>
      </c>
      <c r="P140" s="37">
        <v>4</v>
      </c>
      <c r="Q140" s="39" t="s">
        <v>299</v>
      </c>
      <c r="R140" s="37">
        <v>4</v>
      </c>
      <c r="S140" s="29" t="s">
        <v>395</v>
      </c>
      <c r="X140" s="29">
        <v>139</v>
      </c>
      <c r="Y140" s="260">
        <v>324056.09999999998</v>
      </c>
      <c r="Z140" s="29" t="s">
        <v>1224</v>
      </c>
      <c r="AA140" s="29" t="s">
        <v>1133</v>
      </c>
      <c r="AB140" s="29">
        <v>3</v>
      </c>
      <c r="AC140" s="29" t="s">
        <v>1153</v>
      </c>
    </row>
    <row r="141" spans="1:29">
      <c r="A141" s="36">
        <v>325086</v>
      </c>
      <c r="B141" s="37" t="s">
        <v>407</v>
      </c>
      <c r="C141" s="38">
        <v>11</v>
      </c>
      <c r="D141" s="38" t="s">
        <v>73</v>
      </c>
      <c r="E141" s="38">
        <v>1</v>
      </c>
      <c r="F141" s="38" t="s">
        <v>73</v>
      </c>
      <c r="G141" s="37" t="s">
        <v>408</v>
      </c>
      <c r="H141" s="37" t="s">
        <v>409</v>
      </c>
      <c r="I141" s="38">
        <v>3</v>
      </c>
      <c r="J141" s="38" t="s">
        <v>76</v>
      </c>
      <c r="K141" s="39">
        <v>108</v>
      </c>
      <c r="L141" s="37">
        <v>108</v>
      </c>
      <c r="M141" s="38" t="s">
        <v>77</v>
      </c>
      <c r="N141" s="38" t="s">
        <v>78</v>
      </c>
      <c r="O141" s="39" t="s">
        <v>298</v>
      </c>
      <c r="P141" s="37">
        <v>4</v>
      </c>
      <c r="Q141" s="39" t="s">
        <v>299</v>
      </c>
      <c r="R141" s="37">
        <v>4</v>
      </c>
      <c r="S141" s="29" t="s">
        <v>407</v>
      </c>
      <c r="X141" s="29">
        <v>140</v>
      </c>
      <c r="Y141" s="260">
        <v>324066.09999999998</v>
      </c>
      <c r="Z141" s="29" t="s">
        <v>1225</v>
      </c>
      <c r="AA141" s="29" t="s">
        <v>1133</v>
      </c>
      <c r="AB141" s="29">
        <v>3</v>
      </c>
      <c r="AC141" s="29" t="s">
        <v>1157</v>
      </c>
    </row>
    <row r="142" spans="1:29">
      <c r="A142" s="36">
        <v>325088</v>
      </c>
      <c r="B142" s="37" t="s">
        <v>345</v>
      </c>
      <c r="C142" s="38">
        <v>11</v>
      </c>
      <c r="D142" s="38" t="s">
        <v>73</v>
      </c>
      <c r="E142" s="38">
        <v>1</v>
      </c>
      <c r="F142" s="38" t="s">
        <v>73</v>
      </c>
      <c r="G142" s="37" t="s">
        <v>346</v>
      </c>
      <c r="H142" s="37" t="s">
        <v>347</v>
      </c>
      <c r="I142" s="38">
        <v>3</v>
      </c>
      <c r="J142" s="38" t="s">
        <v>76</v>
      </c>
      <c r="K142" s="39">
        <v>88</v>
      </c>
      <c r="L142" s="37">
        <v>88</v>
      </c>
      <c r="M142" s="38" t="s">
        <v>77</v>
      </c>
      <c r="N142" s="38" t="s">
        <v>78</v>
      </c>
      <c r="O142" s="39" t="s">
        <v>298</v>
      </c>
      <c r="P142" s="37">
        <v>4</v>
      </c>
      <c r="Q142" s="39" t="s">
        <v>299</v>
      </c>
      <c r="R142" s="37">
        <v>4</v>
      </c>
      <c r="S142" s="29" t="s">
        <v>345</v>
      </c>
      <c r="X142" s="29">
        <v>141</v>
      </c>
      <c r="Y142" s="260">
        <v>325003</v>
      </c>
      <c r="Z142" s="29" t="s">
        <v>735</v>
      </c>
      <c r="AA142" s="29" t="s">
        <v>1165</v>
      </c>
      <c r="AB142" s="29">
        <v>4</v>
      </c>
      <c r="AC142" s="29" t="s">
        <v>1226</v>
      </c>
    </row>
    <row r="143" spans="1:29">
      <c r="A143" s="36">
        <v>325091</v>
      </c>
      <c r="B143" s="37" t="s">
        <v>342</v>
      </c>
      <c r="C143" s="38">
        <v>11</v>
      </c>
      <c r="D143" s="38" t="s">
        <v>73</v>
      </c>
      <c r="E143" s="38">
        <v>1</v>
      </c>
      <c r="F143" s="38" t="s">
        <v>73</v>
      </c>
      <c r="G143" s="37" t="s">
        <v>343</v>
      </c>
      <c r="H143" s="37" t="s">
        <v>344</v>
      </c>
      <c r="I143" s="38">
        <v>3</v>
      </c>
      <c r="J143" s="38" t="s">
        <v>76</v>
      </c>
      <c r="K143" s="39">
        <v>87</v>
      </c>
      <c r="L143" s="37">
        <v>87</v>
      </c>
      <c r="M143" s="38" t="s">
        <v>77</v>
      </c>
      <c r="N143" s="38" t="s">
        <v>78</v>
      </c>
      <c r="O143" s="39" t="s">
        <v>298</v>
      </c>
      <c r="P143" s="37">
        <v>4</v>
      </c>
      <c r="Q143" s="39" t="s">
        <v>299</v>
      </c>
      <c r="R143" s="37">
        <v>4</v>
      </c>
      <c r="S143" s="29" t="s">
        <v>342</v>
      </c>
      <c r="X143" s="29">
        <v>142</v>
      </c>
      <c r="Y143" s="260">
        <v>325046.09999999998</v>
      </c>
      <c r="Z143" s="29" t="s">
        <v>1227</v>
      </c>
      <c r="AA143" s="29" t="s">
        <v>1165</v>
      </c>
      <c r="AB143" s="29">
        <v>4</v>
      </c>
      <c r="AC143" s="29" t="s">
        <v>1178</v>
      </c>
    </row>
    <row r="144" spans="1:29">
      <c r="A144" s="36">
        <v>325501</v>
      </c>
      <c r="B144" s="37" t="s">
        <v>561</v>
      </c>
      <c r="C144" s="38">
        <v>6</v>
      </c>
      <c r="D144" s="38" t="s">
        <v>562</v>
      </c>
      <c r="E144" s="38">
        <v>625</v>
      </c>
      <c r="F144" s="38" t="s">
        <v>563</v>
      </c>
      <c r="G144" s="37" t="s">
        <v>564</v>
      </c>
      <c r="H144" s="37" t="s">
        <v>565</v>
      </c>
      <c r="I144" s="38">
        <v>3</v>
      </c>
      <c r="J144" s="38" t="s">
        <v>76</v>
      </c>
      <c r="K144" s="39">
        <v>145</v>
      </c>
      <c r="L144" s="37">
        <v>156</v>
      </c>
      <c r="M144" s="38" t="s">
        <v>77</v>
      </c>
      <c r="N144" s="38" t="s">
        <v>78</v>
      </c>
      <c r="O144" s="39" t="s">
        <v>298</v>
      </c>
      <c r="P144" s="37">
        <v>4</v>
      </c>
      <c r="Q144" s="39" t="s">
        <v>299</v>
      </c>
      <c r="R144" s="37">
        <v>4</v>
      </c>
      <c r="S144" s="29" t="s">
        <v>561</v>
      </c>
      <c r="X144" s="29">
        <v>143</v>
      </c>
      <c r="Y144" s="260">
        <v>325060.09999999998</v>
      </c>
      <c r="Z144" s="29" t="s">
        <v>1228</v>
      </c>
      <c r="AA144" s="29" t="s">
        <v>1165</v>
      </c>
      <c r="AB144" s="29">
        <v>4</v>
      </c>
      <c r="AC144" s="29" t="s">
        <v>1180</v>
      </c>
    </row>
    <row r="145" spans="1:29">
      <c r="A145" s="36">
        <v>325506</v>
      </c>
      <c r="B145" s="37" t="s">
        <v>566</v>
      </c>
      <c r="C145" s="38">
        <v>6</v>
      </c>
      <c r="D145" s="38" t="s">
        <v>562</v>
      </c>
      <c r="E145" s="38">
        <v>625</v>
      </c>
      <c r="F145" s="38" t="s">
        <v>563</v>
      </c>
      <c r="G145" s="37" t="s">
        <v>567</v>
      </c>
      <c r="H145" s="37" t="s">
        <v>568</v>
      </c>
      <c r="I145" s="38">
        <v>3</v>
      </c>
      <c r="J145" s="38" t="s">
        <v>76</v>
      </c>
      <c r="K145" s="39">
        <v>146</v>
      </c>
      <c r="L145" s="37">
        <v>157</v>
      </c>
      <c r="M145" s="38" t="s">
        <v>77</v>
      </c>
      <c r="N145" s="38" t="s">
        <v>78</v>
      </c>
      <c r="O145" s="39" t="s">
        <v>298</v>
      </c>
      <c r="P145" s="37">
        <v>4</v>
      </c>
      <c r="Q145" s="39" t="s">
        <v>299</v>
      </c>
      <c r="R145" s="37">
        <v>4</v>
      </c>
      <c r="S145" s="29" t="s">
        <v>566</v>
      </c>
      <c r="X145" s="29">
        <v>144</v>
      </c>
      <c r="Y145" s="260">
        <v>325066.09999999998</v>
      </c>
      <c r="Z145" s="29" t="s">
        <v>1229</v>
      </c>
      <c r="AA145" s="29" t="s">
        <v>1165</v>
      </c>
      <c r="AB145" s="29">
        <v>4</v>
      </c>
      <c r="AC145" s="29" t="s">
        <v>1187</v>
      </c>
    </row>
    <row r="146" spans="1:29">
      <c r="A146" s="36">
        <v>325511</v>
      </c>
      <c r="B146" s="37" t="s">
        <v>569</v>
      </c>
      <c r="C146" s="38">
        <v>6</v>
      </c>
      <c r="D146" s="38" t="s">
        <v>562</v>
      </c>
      <c r="E146" s="38">
        <v>625</v>
      </c>
      <c r="F146" s="38" t="s">
        <v>563</v>
      </c>
      <c r="G146" s="37" t="s">
        <v>570</v>
      </c>
      <c r="H146" s="37" t="s">
        <v>571</v>
      </c>
      <c r="I146" s="38">
        <v>3</v>
      </c>
      <c r="J146" s="38" t="s">
        <v>76</v>
      </c>
      <c r="K146" s="39">
        <v>147</v>
      </c>
      <c r="L146" s="37">
        <v>158</v>
      </c>
      <c r="M146" s="38" t="s">
        <v>77</v>
      </c>
      <c r="N146" s="38" t="s">
        <v>78</v>
      </c>
      <c r="O146" s="39" t="s">
        <v>298</v>
      </c>
      <c r="P146" s="37">
        <v>4</v>
      </c>
      <c r="Q146" s="39" t="s">
        <v>299</v>
      </c>
      <c r="R146" s="37">
        <v>4</v>
      </c>
      <c r="S146" s="29" t="s">
        <v>569</v>
      </c>
      <c r="X146" s="29">
        <v>145</v>
      </c>
      <c r="Y146" s="260">
        <v>326001.09999999998</v>
      </c>
      <c r="Z146" s="29" t="s">
        <v>1230</v>
      </c>
      <c r="AA146" s="29" t="s">
        <v>351</v>
      </c>
      <c r="AB146" s="29">
        <v>5</v>
      </c>
      <c r="AC146" s="29" t="s">
        <v>1199</v>
      </c>
    </row>
    <row r="147" spans="1:29">
      <c r="A147" s="36">
        <v>326001</v>
      </c>
      <c r="B147" s="37" t="s">
        <v>348</v>
      </c>
      <c r="C147" s="38">
        <v>11</v>
      </c>
      <c r="D147" s="38" t="s">
        <v>73</v>
      </c>
      <c r="E147" s="38">
        <v>1</v>
      </c>
      <c r="F147" s="38" t="s">
        <v>73</v>
      </c>
      <c r="G147" s="37" t="s">
        <v>349</v>
      </c>
      <c r="H147" s="37" t="s">
        <v>350</v>
      </c>
      <c r="I147" s="38">
        <v>3</v>
      </c>
      <c r="J147" s="38" t="s">
        <v>76</v>
      </c>
      <c r="K147" s="39">
        <v>89</v>
      </c>
      <c r="L147" s="37">
        <v>89</v>
      </c>
      <c r="M147" s="38" t="s">
        <v>77</v>
      </c>
      <c r="N147" s="38" t="s">
        <v>78</v>
      </c>
      <c r="O147" s="39" t="s">
        <v>351</v>
      </c>
      <c r="P147" s="37">
        <v>5</v>
      </c>
      <c r="Q147" s="39" t="s">
        <v>351</v>
      </c>
      <c r="R147" s="37">
        <v>5</v>
      </c>
      <c r="S147" s="29" t="s">
        <v>348</v>
      </c>
      <c r="X147" s="29">
        <v>146</v>
      </c>
      <c r="Y147" s="260">
        <v>327001.09999999998</v>
      </c>
      <c r="Z147" s="29" t="s">
        <v>1231</v>
      </c>
      <c r="AA147" s="29" t="s">
        <v>370</v>
      </c>
      <c r="AB147" s="29">
        <v>7</v>
      </c>
      <c r="AC147" s="29" t="s">
        <v>1210</v>
      </c>
    </row>
    <row r="148" spans="1:29">
      <c r="A148" s="36">
        <v>326001.09999999998</v>
      </c>
      <c r="B148" s="37" t="s">
        <v>467</v>
      </c>
      <c r="C148" s="38">
        <v>11</v>
      </c>
      <c r="D148" s="38" t="s">
        <v>73</v>
      </c>
      <c r="E148" s="38">
        <v>1</v>
      </c>
      <c r="F148" s="38" t="s">
        <v>73</v>
      </c>
      <c r="G148" s="37" t="s">
        <v>468</v>
      </c>
      <c r="H148" s="37" t="s">
        <v>350</v>
      </c>
      <c r="I148" s="38">
        <v>3</v>
      </c>
      <c r="J148" s="38" t="s">
        <v>76</v>
      </c>
      <c r="K148" s="40" t="s">
        <v>469</v>
      </c>
      <c r="L148" s="37">
        <v>128</v>
      </c>
      <c r="M148" s="38" t="s">
        <v>464</v>
      </c>
      <c r="N148" s="38" t="s">
        <v>78</v>
      </c>
      <c r="O148" s="39" t="s">
        <v>351</v>
      </c>
      <c r="P148" s="37">
        <v>5</v>
      </c>
      <c r="Q148" s="39" t="s">
        <v>351</v>
      </c>
      <c r="R148" s="37">
        <v>5</v>
      </c>
      <c r="S148" s="29" t="s">
        <v>467</v>
      </c>
      <c r="X148" s="29">
        <v>147</v>
      </c>
      <c r="Y148" s="260">
        <v>322032</v>
      </c>
      <c r="Z148" s="29" t="s">
        <v>663</v>
      </c>
      <c r="AA148" s="29" t="s">
        <v>131</v>
      </c>
      <c r="AB148" s="29">
        <v>2</v>
      </c>
      <c r="AC148" s="29" t="s">
        <v>1232</v>
      </c>
    </row>
    <row r="149" spans="1:29">
      <c r="A149" s="36">
        <v>326012</v>
      </c>
      <c r="B149" s="37" t="s">
        <v>446</v>
      </c>
      <c r="C149" s="38">
        <v>11</v>
      </c>
      <c r="D149" s="38" t="s">
        <v>73</v>
      </c>
      <c r="E149" s="38">
        <v>1</v>
      </c>
      <c r="F149" s="38" t="s">
        <v>73</v>
      </c>
      <c r="G149" s="37" t="s">
        <v>447</v>
      </c>
      <c r="H149" s="37" t="s">
        <v>448</v>
      </c>
      <c r="I149" s="38">
        <v>3</v>
      </c>
      <c r="J149" s="38" t="s">
        <v>76</v>
      </c>
      <c r="K149" s="39">
        <v>121</v>
      </c>
      <c r="L149" s="37">
        <v>121</v>
      </c>
      <c r="M149" s="38" t="s">
        <v>77</v>
      </c>
      <c r="N149" s="38" t="s">
        <v>78</v>
      </c>
      <c r="O149" s="39" t="s">
        <v>351</v>
      </c>
      <c r="P149" s="37">
        <v>5</v>
      </c>
      <c r="Q149" s="39" t="s">
        <v>351</v>
      </c>
      <c r="R149" s="37">
        <v>5</v>
      </c>
      <c r="S149" s="29" t="s">
        <v>446</v>
      </c>
      <c r="X149" s="29">
        <v>148</v>
      </c>
      <c r="Y149" s="260">
        <v>322064</v>
      </c>
      <c r="Z149" s="29" t="s">
        <v>712</v>
      </c>
      <c r="AA149" s="29" t="s">
        <v>131</v>
      </c>
      <c r="AB149" s="29">
        <v>2</v>
      </c>
      <c r="AC149" s="29" t="s">
        <v>1233</v>
      </c>
    </row>
    <row r="150" spans="1:29">
      <c r="A150" s="36">
        <v>326016</v>
      </c>
      <c r="B150" s="37" t="s">
        <v>410</v>
      </c>
      <c r="C150" s="38">
        <v>11</v>
      </c>
      <c r="D150" s="38" t="s">
        <v>73</v>
      </c>
      <c r="E150" s="38">
        <v>1</v>
      </c>
      <c r="F150" s="38" t="s">
        <v>73</v>
      </c>
      <c r="G150" s="37" t="s">
        <v>411</v>
      </c>
      <c r="H150" s="37" t="s">
        <v>412</v>
      </c>
      <c r="I150" s="38">
        <v>3</v>
      </c>
      <c r="J150" s="38" t="s">
        <v>76</v>
      </c>
      <c r="K150" s="39">
        <v>109</v>
      </c>
      <c r="L150" s="37">
        <v>109</v>
      </c>
      <c r="M150" s="38" t="s">
        <v>77</v>
      </c>
      <c r="N150" s="38" t="s">
        <v>78</v>
      </c>
      <c r="O150" s="39" t="s">
        <v>351</v>
      </c>
      <c r="P150" s="37">
        <v>5</v>
      </c>
      <c r="Q150" s="39" t="s">
        <v>351</v>
      </c>
      <c r="R150" s="37">
        <v>5</v>
      </c>
      <c r="S150" s="29" t="s">
        <v>410</v>
      </c>
      <c r="X150" s="29">
        <v>149</v>
      </c>
      <c r="Y150" s="260">
        <v>324038</v>
      </c>
      <c r="Z150" s="29" t="s">
        <v>721</v>
      </c>
      <c r="AA150" s="29" t="s">
        <v>1133</v>
      </c>
      <c r="AB150" s="29">
        <v>3</v>
      </c>
      <c r="AC150" s="29" t="s">
        <v>1234</v>
      </c>
    </row>
    <row r="151" spans="1:29">
      <c r="A151" s="36">
        <v>326018</v>
      </c>
      <c r="B151" s="37" t="s">
        <v>398</v>
      </c>
      <c r="C151" s="38">
        <v>11</v>
      </c>
      <c r="D151" s="38" t="s">
        <v>73</v>
      </c>
      <c r="E151" s="38">
        <v>1</v>
      </c>
      <c r="F151" s="38" t="s">
        <v>73</v>
      </c>
      <c r="G151" s="37" t="s">
        <v>399</v>
      </c>
      <c r="H151" s="37" t="s">
        <v>400</v>
      </c>
      <c r="I151" s="38">
        <v>3</v>
      </c>
      <c r="J151" s="38" t="s">
        <v>76</v>
      </c>
      <c r="K151" s="39">
        <v>105</v>
      </c>
      <c r="L151" s="37">
        <v>105</v>
      </c>
      <c r="M151" s="38" t="s">
        <v>77</v>
      </c>
      <c r="N151" s="38" t="s">
        <v>78</v>
      </c>
      <c r="O151" s="39" t="s">
        <v>351</v>
      </c>
      <c r="P151" s="37">
        <v>5</v>
      </c>
      <c r="Q151" s="39" t="s">
        <v>351</v>
      </c>
      <c r="R151" s="37">
        <v>5</v>
      </c>
      <c r="S151" s="29" t="s">
        <v>398</v>
      </c>
      <c r="X151" s="29">
        <v>150</v>
      </c>
      <c r="Y151" s="260">
        <v>325021.09999999998</v>
      </c>
      <c r="Z151" s="29" t="s">
        <v>1235</v>
      </c>
      <c r="AA151" s="29" t="s">
        <v>1165</v>
      </c>
      <c r="AB151" s="29">
        <v>4</v>
      </c>
      <c r="AC151" s="29" t="s">
        <v>1174</v>
      </c>
    </row>
    <row r="152" spans="1:29">
      <c r="A152" s="36">
        <v>326021</v>
      </c>
      <c r="B152" s="37" t="s">
        <v>352</v>
      </c>
      <c r="C152" s="38">
        <v>11</v>
      </c>
      <c r="D152" s="38" t="s">
        <v>73</v>
      </c>
      <c r="E152" s="38">
        <v>1</v>
      </c>
      <c r="F152" s="38" t="s">
        <v>73</v>
      </c>
      <c r="G152" s="37" t="s">
        <v>353</v>
      </c>
      <c r="H152" s="37" t="s">
        <v>354</v>
      </c>
      <c r="I152" s="38">
        <v>3</v>
      </c>
      <c r="J152" s="38" t="s">
        <v>76</v>
      </c>
      <c r="K152" s="39">
        <v>90</v>
      </c>
      <c r="L152" s="37">
        <v>90</v>
      </c>
      <c r="M152" s="38" t="s">
        <v>77</v>
      </c>
      <c r="N152" s="38" t="s">
        <v>78</v>
      </c>
      <c r="O152" s="39" t="s">
        <v>351</v>
      </c>
      <c r="P152" s="37">
        <v>5</v>
      </c>
      <c r="Q152" s="39" t="s">
        <v>351</v>
      </c>
      <c r="R152" s="37">
        <v>5</v>
      </c>
      <c r="S152" s="29" t="s">
        <v>352</v>
      </c>
      <c r="X152" s="29">
        <v>151</v>
      </c>
      <c r="Y152" s="260">
        <v>321061</v>
      </c>
      <c r="Z152" s="29" t="s">
        <v>701</v>
      </c>
      <c r="AA152" s="29" t="s">
        <v>79</v>
      </c>
      <c r="AB152" s="29">
        <v>1</v>
      </c>
      <c r="AC152" s="29" t="s">
        <v>1236</v>
      </c>
    </row>
    <row r="153" spans="1:29">
      <c r="A153" s="36">
        <v>326026</v>
      </c>
      <c r="B153" s="37" t="s">
        <v>355</v>
      </c>
      <c r="C153" s="38">
        <v>11</v>
      </c>
      <c r="D153" s="38" t="s">
        <v>73</v>
      </c>
      <c r="E153" s="38">
        <v>1</v>
      </c>
      <c r="F153" s="38" t="s">
        <v>73</v>
      </c>
      <c r="G153" s="37" t="s">
        <v>356</v>
      </c>
      <c r="H153" s="37" t="s">
        <v>357</v>
      </c>
      <c r="I153" s="38">
        <v>3</v>
      </c>
      <c r="J153" s="38" t="s">
        <v>76</v>
      </c>
      <c r="K153" s="39">
        <v>91</v>
      </c>
      <c r="L153" s="37">
        <v>91</v>
      </c>
      <c r="M153" s="38" t="s">
        <v>77</v>
      </c>
      <c r="N153" s="38" t="s">
        <v>78</v>
      </c>
      <c r="O153" s="39" t="s">
        <v>351</v>
      </c>
      <c r="P153" s="37">
        <v>5</v>
      </c>
      <c r="Q153" s="39" t="s">
        <v>351</v>
      </c>
      <c r="R153" s="37">
        <v>5</v>
      </c>
      <c r="S153" s="29" t="s">
        <v>355</v>
      </c>
      <c r="X153" s="29">
        <v>152</v>
      </c>
      <c r="Y153" s="260">
        <v>325017.09999999998</v>
      </c>
      <c r="Z153" s="29" t="s">
        <v>1237</v>
      </c>
      <c r="AA153" s="29" t="s">
        <v>1165</v>
      </c>
      <c r="AB153" s="29">
        <v>4</v>
      </c>
      <c r="AC153" s="29" t="s">
        <v>1172</v>
      </c>
    </row>
    <row r="154" spans="1:29">
      <c r="A154" s="36">
        <v>326031</v>
      </c>
      <c r="B154" s="37" t="s">
        <v>358</v>
      </c>
      <c r="C154" s="38">
        <v>11</v>
      </c>
      <c r="D154" s="38" t="s">
        <v>73</v>
      </c>
      <c r="E154" s="38">
        <v>1</v>
      </c>
      <c r="F154" s="38" t="s">
        <v>73</v>
      </c>
      <c r="G154" s="37" t="s">
        <v>359</v>
      </c>
      <c r="H154" s="37" t="s">
        <v>360</v>
      </c>
      <c r="I154" s="38">
        <v>3</v>
      </c>
      <c r="J154" s="38" t="s">
        <v>76</v>
      </c>
      <c r="K154" s="39">
        <v>92</v>
      </c>
      <c r="L154" s="37">
        <v>92</v>
      </c>
      <c r="M154" s="38" t="s">
        <v>77</v>
      </c>
      <c r="N154" s="38" t="s">
        <v>78</v>
      </c>
      <c r="O154" s="39" t="s">
        <v>351</v>
      </c>
      <c r="P154" s="37">
        <v>5</v>
      </c>
      <c r="Q154" s="39" t="s">
        <v>351</v>
      </c>
      <c r="R154" s="37">
        <v>5</v>
      </c>
      <c r="S154" s="29" t="s">
        <v>358</v>
      </c>
      <c r="X154" s="29">
        <v>153</v>
      </c>
      <c r="Y154" s="260">
        <v>372001</v>
      </c>
      <c r="Z154" s="29" t="s">
        <v>1026</v>
      </c>
      <c r="AA154" s="29" t="s">
        <v>131</v>
      </c>
      <c r="AB154" s="29">
        <v>2</v>
      </c>
      <c r="AC154" s="29" t="s">
        <v>1238</v>
      </c>
    </row>
    <row r="155" spans="1:29">
      <c r="A155" s="36">
        <v>326036</v>
      </c>
      <c r="B155" s="37" t="s">
        <v>361</v>
      </c>
      <c r="C155" s="38">
        <v>11</v>
      </c>
      <c r="D155" s="38" t="s">
        <v>73</v>
      </c>
      <c r="E155" s="38">
        <v>1</v>
      </c>
      <c r="F155" s="38" t="s">
        <v>73</v>
      </c>
      <c r="G155" s="37" t="s">
        <v>362</v>
      </c>
      <c r="H155" s="37" t="s">
        <v>363</v>
      </c>
      <c r="I155" s="38">
        <v>3</v>
      </c>
      <c r="J155" s="38" t="s">
        <v>76</v>
      </c>
      <c r="K155" s="39">
        <v>93</v>
      </c>
      <c r="L155" s="37">
        <v>93</v>
      </c>
      <c r="M155" s="38" t="s">
        <v>77</v>
      </c>
      <c r="N155" s="38" t="s">
        <v>78</v>
      </c>
      <c r="O155" s="39" t="s">
        <v>351</v>
      </c>
      <c r="P155" s="37">
        <v>5</v>
      </c>
      <c r="Q155" s="39" t="s">
        <v>351</v>
      </c>
      <c r="R155" s="37">
        <v>5</v>
      </c>
      <c r="S155" s="29" t="s">
        <v>361</v>
      </c>
      <c r="X155" s="29">
        <v>154</v>
      </c>
      <c r="Y155" s="260">
        <v>120614</v>
      </c>
      <c r="Z155" s="29" t="s">
        <v>1004</v>
      </c>
      <c r="AA155" s="29" t="s">
        <v>1165</v>
      </c>
      <c r="AB155" s="29">
        <v>4</v>
      </c>
      <c r="AC155" s="29" t="s">
        <v>1239</v>
      </c>
    </row>
    <row r="156" spans="1:29">
      <c r="A156" s="36">
        <v>326037</v>
      </c>
      <c r="B156" s="37" t="s">
        <v>401</v>
      </c>
      <c r="C156" s="38">
        <v>11</v>
      </c>
      <c r="D156" s="38" t="s">
        <v>73</v>
      </c>
      <c r="E156" s="38">
        <v>1</v>
      </c>
      <c r="F156" s="38" t="s">
        <v>73</v>
      </c>
      <c r="G156" s="37" t="s">
        <v>402</v>
      </c>
      <c r="H156" s="37" t="s">
        <v>403</v>
      </c>
      <c r="I156" s="38">
        <v>3</v>
      </c>
      <c r="J156" s="38" t="s">
        <v>76</v>
      </c>
      <c r="K156" s="39">
        <v>106</v>
      </c>
      <c r="L156" s="37">
        <v>106</v>
      </c>
      <c r="M156" s="38" t="s">
        <v>77</v>
      </c>
      <c r="N156" s="38" t="s">
        <v>78</v>
      </c>
      <c r="O156" s="39" t="s">
        <v>351</v>
      </c>
      <c r="P156" s="37">
        <v>5</v>
      </c>
      <c r="Q156" s="39" t="s">
        <v>351</v>
      </c>
      <c r="R156" s="37">
        <v>5</v>
      </c>
      <c r="S156" s="29" t="s">
        <v>401</v>
      </c>
      <c r="X156" s="29">
        <v>155</v>
      </c>
      <c r="Y156" s="260">
        <v>322501</v>
      </c>
      <c r="Z156" s="29" t="s">
        <v>541</v>
      </c>
      <c r="AA156" s="29" t="s">
        <v>131</v>
      </c>
      <c r="AB156" s="29">
        <v>2</v>
      </c>
      <c r="AC156" s="29" t="s">
        <v>1240</v>
      </c>
    </row>
    <row r="157" spans="1:29">
      <c r="A157" s="36">
        <v>326041</v>
      </c>
      <c r="B157" s="37" t="s">
        <v>458</v>
      </c>
      <c r="C157" s="38">
        <v>11</v>
      </c>
      <c r="D157" s="38" t="s">
        <v>73</v>
      </c>
      <c r="E157" s="38">
        <v>1</v>
      </c>
      <c r="F157" s="38" t="s">
        <v>73</v>
      </c>
      <c r="G157" s="37" t="s">
        <v>459</v>
      </c>
      <c r="H157" s="37" t="s">
        <v>460</v>
      </c>
      <c r="I157" s="38">
        <v>3</v>
      </c>
      <c r="J157" s="38" t="s">
        <v>76</v>
      </c>
      <c r="K157" s="39">
        <v>125</v>
      </c>
      <c r="L157" s="37">
        <v>125</v>
      </c>
      <c r="M157" s="38" t="s">
        <v>77</v>
      </c>
      <c r="N157" s="38" t="s">
        <v>78</v>
      </c>
      <c r="O157" s="39" t="s">
        <v>351</v>
      </c>
      <c r="P157" s="37">
        <v>5</v>
      </c>
      <c r="Q157" s="39" t="s">
        <v>351</v>
      </c>
      <c r="R157" s="37">
        <v>5</v>
      </c>
      <c r="S157" s="29" t="s">
        <v>458</v>
      </c>
      <c r="X157" s="29">
        <v>156</v>
      </c>
      <c r="Y157" s="260">
        <v>322521</v>
      </c>
      <c r="Z157" s="29" t="s">
        <v>533</v>
      </c>
      <c r="AA157" s="29" t="s">
        <v>131</v>
      </c>
      <c r="AB157" s="29">
        <v>2</v>
      </c>
      <c r="AC157" s="29" t="s">
        <v>1241</v>
      </c>
    </row>
    <row r="158" spans="1:29">
      <c r="A158" s="36">
        <v>326046</v>
      </c>
      <c r="B158" s="37" t="s">
        <v>364</v>
      </c>
      <c r="C158" s="38">
        <v>11</v>
      </c>
      <c r="D158" s="38" t="s">
        <v>73</v>
      </c>
      <c r="E158" s="38">
        <v>1</v>
      </c>
      <c r="F158" s="38" t="s">
        <v>73</v>
      </c>
      <c r="G158" s="37" t="s">
        <v>365</v>
      </c>
      <c r="H158" s="37" t="s">
        <v>366</v>
      </c>
      <c r="I158" s="38">
        <v>3</v>
      </c>
      <c r="J158" s="38" t="s">
        <v>76</v>
      </c>
      <c r="K158" s="39">
        <v>94</v>
      </c>
      <c r="L158" s="37">
        <v>94</v>
      </c>
      <c r="M158" s="38" t="s">
        <v>77</v>
      </c>
      <c r="N158" s="38" t="s">
        <v>78</v>
      </c>
      <c r="O158" s="39" t="s">
        <v>351</v>
      </c>
      <c r="P158" s="37">
        <v>5</v>
      </c>
      <c r="Q158" s="39" t="s">
        <v>351</v>
      </c>
      <c r="R158" s="37">
        <v>5</v>
      </c>
      <c r="S158" s="29" t="s">
        <v>364</v>
      </c>
      <c r="X158" s="29">
        <v>157</v>
      </c>
      <c r="Y158" s="260">
        <v>322524</v>
      </c>
      <c r="Z158" s="29" t="s">
        <v>538</v>
      </c>
      <c r="AA158" s="29" t="s">
        <v>131</v>
      </c>
      <c r="AB158" s="29">
        <v>2</v>
      </c>
      <c r="AC158" s="29" t="s">
        <v>1242</v>
      </c>
    </row>
    <row r="159" spans="1:29">
      <c r="A159" s="36">
        <v>327001</v>
      </c>
      <c r="B159" s="37" t="s">
        <v>367</v>
      </c>
      <c r="C159" s="38">
        <v>11</v>
      </c>
      <c r="D159" s="38" t="s">
        <v>73</v>
      </c>
      <c r="E159" s="38">
        <v>1</v>
      </c>
      <c r="F159" s="38" t="s">
        <v>73</v>
      </c>
      <c r="G159" s="37" t="s">
        <v>368</v>
      </c>
      <c r="H159" s="37" t="s">
        <v>369</v>
      </c>
      <c r="I159" s="38">
        <v>3</v>
      </c>
      <c r="J159" s="38" t="s">
        <v>76</v>
      </c>
      <c r="K159" s="39">
        <v>95</v>
      </c>
      <c r="L159" s="37">
        <v>95</v>
      </c>
      <c r="M159" s="38" t="s">
        <v>77</v>
      </c>
      <c r="N159" s="38" t="s">
        <v>78</v>
      </c>
      <c r="O159" s="39" t="s">
        <v>370</v>
      </c>
      <c r="P159" s="37">
        <v>7</v>
      </c>
      <c r="Q159" s="39" t="s">
        <v>370</v>
      </c>
      <c r="R159" s="37">
        <v>7</v>
      </c>
      <c r="S159" s="29" t="s">
        <v>367</v>
      </c>
      <c r="X159" s="29">
        <v>158</v>
      </c>
      <c r="Y159" s="260">
        <v>322531</v>
      </c>
      <c r="Z159" s="29" t="s">
        <v>587</v>
      </c>
      <c r="AA159" s="29" t="s">
        <v>131</v>
      </c>
      <c r="AB159" s="29">
        <v>2</v>
      </c>
      <c r="AC159" s="29" t="s">
        <v>1243</v>
      </c>
    </row>
    <row r="160" spans="1:29">
      <c r="A160" s="36">
        <v>327001.09999999998</v>
      </c>
      <c r="B160" s="37" t="s">
        <v>470</v>
      </c>
      <c r="C160" s="38">
        <v>11</v>
      </c>
      <c r="D160" s="38" t="s">
        <v>73</v>
      </c>
      <c r="E160" s="38">
        <v>1</v>
      </c>
      <c r="F160" s="38" t="s">
        <v>73</v>
      </c>
      <c r="G160" s="37" t="s">
        <v>368</v>
      </c>
      <c r="H160" s="37" t="s">
        <v>369</v>
      </c>
      <c r="I160" s="38">
        <v>3</v>
      </c>
      <c r="J160" s="38" t="s">
        <v>76</v>
      </c>
      <c r="K160" s="40" t="s">
        <v>471</v>
      </c>
      <c r="L160" s="37">
        <v>129</v>
      </c>
      <c r="M160" s="38" t="s">
        <v>464</v>
      </c>
      <c r="N160" s="38" t="s">
        <v>78</v>
      </c>
      <c r="O160" s="39" t="s">
        <v>370</v>
      </c>
      <c r="P160" s="37">
        <v>7</v>
      </c>
      <c r="Q160" s="39" t="s">
        <v>370</v>
      </c>
      <c r="R160" s="37">
        <v>7</v>
      </c>
      <c r="S160" s="29" t="s">
        <v>470</v>
      </c>
      <c r="X160" s="29">
        <v>159</v>
      </c>
      <c r="Y160" s="260">
        <v>322532</v>
      </c>
      <c r="Z160" s="29" t="s">
        <v>549</v>
      </c>
      <c r="AA160" s="29" t="s">
        <v>131</v>
      </c>
      <c r="AB160" s="29">
        <v>2</v>
      </c>
      <c r="AC160" s="29" t="s">
        <v>1244</v>
      </c>
    </row>
    <row r="161" spans="1:29">
      <c r="A161" s="36">
        <v>327006</v>
      </c>
      <c r="B161" s="37" t="s">
        <v>449</v>
      </c>
      <c r="C161" s="38">
        <v>11</v>
      </c>
      <c r="D161" s="38" t="s">
        <v>73</v>
      </c>
      <c r="E161" s="38">
        <v>1</v>
      </c>
      <c r="F161" s="38" t="s">
        <v>73</v>
      </c>
      <c r="G161" s="37" t="s">
        <v>450</v>
      </c>
      <c r="H161" s="37" t="s">
        <v>451</v>
      </c>
      <c r="I161" s="38">
        <v>3</v>
      </c>
      <c r="J161" s="38" t="s">
        <v>76</v>
      </c>
      <c r="K161" s="39">
        <v>122</v>
      </c>
      <c r="L161" s="37">
        <v>122</v>
      </c>
      <c r="M161" s="38" t="s">
        <v>77</v>
      </c>
      <c r="N161" s="38" t="s">
        <v>78</v>
      </c>
      <c r="O161" s="39" t="s">
        <v>370</v>
      </c>
      <c r="P161" s="37">
        <v>7</v>
      </c>
      <c r="Q161" s="39" t="s">
        <v>370</v>
      </c>
      <c r="R161" s="37">
        <v>7</v>
      </c>
      <c r="S161" s="29" t="s">
        <v>449</v>
      </c>
      <c r="X161" s="29">
        <v>160</v>
      </c>
      <c r="Y161" s="260">
        <v>322541</v>
      </c>
      <c r="Z161" s="29" t="s">
        <v>552</v>
      </c>
      <c r="AA161" s="29" t="s">
        <v>131</v>
      </c>
      <c r="AB161" s="29">
        <v>2</v>
      </c>
      <c r="AC161" s="29" t="s">
        <v>1245</v>
      </c>
    </row>
    <row r="162" spans="1:29">
      <c r="A162" s="36">
        <v>327011</v>
      </c>
      <c r="B162" s="37" t="s">
        <v>371</v>
      </c>
      <c r="C162" s="38">
        <v>11</v>
      </c>
      <c r="D162" s="38" t="s">
        <v>73</v>
      </c>
      <c r="E162" s="38">
        <v>1</v>
      </c>
      <c r="F162" s="38" t="s">
        <v>73</v>
      </c>
      <c r="G162" s="37" t="s">
        <v>372</v>
      </c>
      <c r="H162" s="37" t="s">
        <v>373</v>
      </c>
      <c r="I162" s="38">
        <v>3</v>
      </c>
      <c r="J162" s="38" t="s">
        <v>76</v>
      </c>
      <c r="K162" s="39">
        <v>96</v>
      </c>
      <c r="L162" s="37">
        <v>96</v>
      </c>
      <c r="M162" s="38" t="s">
        <v>77</v>
      </c>
      <c r="N162" s="38" t="s">
        <v>78</v>
      </c>
      <c r="O162" s="39" t="s">
        <v>370</v>
      </c>
      <c r="P162" s="37">
        <v>7</v>
      </c>
      <c r="Q162" s="39" t="s">
        <v>370</v>
      </c>
      <c r="R162" s="37">
        <v>7</v>
      </c>
      <c r="S162" s="29" t="s">
        <v>371</v>
      </c>
      <c r="X162" s="29">
        <v>161</v>
      </c>
      <c r="Y162" s="260">
        <v>324501</v>
      </c>
      <c r="Z162" s="29" t="s">
        <v>556</v>
      </c>
      <c r="AA162" s="29" t="s">
        <v>1133</v>
      </c>
      <c r="AB162" s="29">
        <v>3</v>
      </c>
      <c r="AC162" s="29" t="s">
        <v>1246</v>
      </c>
    </row>
    <row r="163" spans="1:29">
      <c r="A163" s="36">
        <v>327016</v>
      </c>
      <c r="B163" s="37" t="s">
        <v>404</v>
      </c>
      <c r="C163" s="38">
        <v>11</v>
      </c>
      <c r="D163" s="38" t="s">
        <v>73</v>
      </c>
      <c r="E163" s="38">
        <v>1</v>
      </c>
      <c r="F163" s="38" t="s">
        <v>73</v>
      </c>
      <c r="G163" s="37" t="s">
        <v>405</v>
      </c>
      <c r="H163" s="37" t="s">
        <v>406</v>
      </c>
      <c r="I163" s="38">
        <v>3</v>
      </c>
      <c r="J163" s="38" t="s">
        <v>76</v>
      </c>
      <c r="K163" s="39">
        <v>107</v>
      </c>
      <c r="L163" s="37">
        <v>107</v>
      </c>
      <c r="M163" s="38" t="s">
        <v>77</v>
      </c>
      <c r="N163" s="38" t="s">
        <v>78</v>
      </c>
      <c r="O163" s="39" t="s">
        <v>370</v>
      </c>
      <c r="P163" s="37">
        <v>7</v>
      </c>
      <c r="Q163" s="39" t="s">
        <v>370</v>
      </c>
      <c r="R163" s="37">
        <v>7</v>
      </c>
      <c r="S163" s="29" t="s">
        <v>404</v>
      </c>
      <c r="X163" s="29">
        <v>162</v>
      </c>
      <c r="Y163" s="260">
        <v>325501</v>
      </c>
      <c r="Z163" s="29" t="s">
        <v>561</v>
      </c>
      <c r="AA163" s="29" t="s">
        <v>1165</v>
      </c>
      <c r="AB163" s="29">
        <v>4</v>
      </c>
      <c r="AC163" s="29" t="s">
        <v>1247</v>
      </c>
    </row>
    <row r="164" spans="1:29">
      <c r="A164" s="36">
        <v>327026</v>
      </c>
      <c r="B164" s="37" t="s">
        <v>374</v>
      </c>
      <c r="C164" s="38">
        <v>11</v>
      </c>
      <c r="D164" s="38" t="s">
        <v>73</v>
      </c>
      <c r="E164" s="38">
        <v>1</v>
      </c>
      <c r="F164" s="38" t="s">
        <v>73</v>
      </c>
      <c r="G164" s="37" t="s">
        <v>375</v>
      </c>
      <c r="H164" s="37" t="s">
        <v>376</v>
      </c>
      <c r="I164" s="38">
        <v>3</v>
      </c>
      <c r="J164" s="38" t="s">
        <v>76</v>
      </c>
      <c r="K164" s="39">
        <v>97</v>
      </c>
      <c r="L164" s="37">
        <v>97</v>
      </c>
      <c r="M164" s="38" t="s">
        <v>77</v>
      </c>
      <c r="N164" s="38" t="s">
        <v>78</v>
      </c>
      <c r="O164" s="39" t="s">
        <v>370</v>
      </c>
      <c r="P164" s="37">
        <v>7</v>
      </c>
      <c r="Q164" s="39" t="s">
        <v>370</v>
      </c>
      <c r="R164" s="37">
        <v>7</v>
      </c>
      <c r="S164" s="29" t="s">
        <v>374</v>
      </c>
      <c r="X164" s="29">
        <v>163</v>
      </c>
      <c r="Y164" s="260">
        <v>325506</v>
      </c>
      <c r="Z164" s="29" t="s">
        <v>566</v>
      </c>
      <c r="AA164" s="29" t="s">
        <v>1165</v>
      </c>
      <c r="AB164" s="29">
        <v>4</v>
      </c>
      <c r="AC164" s="29" t="s">
        <v>1248</v>
      </c>
    </row>
    <row r="165" spans="1:29">
      <c r="A165" s="36">
        <v>372001</v>
      </c>
      <c r="B165" s="37" t="s">
        <v>526</v>
      </c>
      <c r="C165" s="38">
        <v>11</v>
      </c>
      <c r="D165" s="38" t="s">
        <v>73</v>
      </c>
      <c r="E165" s="38">
        <v>1</v>
      </c>
      <c r="F165" s="38" t="s">
        <v>73</v>
      </c>
      <c r="G165" s="37" t="s">
        <v>527</v>
      </c>
      <c r="H165" s="37" t="s">
        <v>528</v>
      </c>
      <c r="I165" s="38">
        <v>4</v>
      </c>
      <c r="J165" s="38" t="s">
        <v>529</v>
      </c>
      <c r="K165" s="39">
        <v>136</v>
      </c>
      <c r="L165" s="37">
        <v>147</v>
      </c>
      <c r="M165" s="38" t="s">
        <v>77</v>
      </c>
      <c r="N165" s="38" t="s">
        <v>78</v>
      </c>
      <c r="O165" s="39" t="s">
        <v>131</v>
      </c>
      <c r="P165" s="37">
        <v>2</v>
      </c>
      <c r="Q165" s="39" t="s">
        <v>131</v>
      </c>
      <c r="R165" s="37">
        <v>2</v>
      </c>
      <c r="S165" s="29" t="s">
        <v>526</v>
      </c>
      <c r="X165" s="29">
        <v>164</v>
      </c>
      <c r="Y165" s="260">
        <v>325511</v>
      </c>
      <c r="Z165" s="29" t="s">
        <v>569</v>
      </c>
      <c r="AA165" s="29" t="s">
        <v>1165</v>
      </c>
      <c r="AB165" s="29">
        <v>4</v>
      </c>
      <c r="AC165" s="29" t="s">
        <v>1249</v>
      </c>
    </row>
    <row r="168" spans="1:29">
      <c r="C168" s="29"/>
      <c r="D168" s="29"/>
      <c r="E168" s="29"/>
      <c r="F168" s="29"/>
      <c r="I168" s="29"/>
      <c r="J168" s="29"/>
      <c r="K168" s="29"/>
      <c r="M168" s="29"/>
      <c r="N168" s="29"/>
    </row>
    <row r="169" spans="1:29">
      <c r="C169" s="29"/>
      <c r="D169" s="29"/>
      <c r="E169" s="29"/>
      <c r="F169" s="29"/>
      <c r="I169" s="29"/>
      <c r="J169" s="29"/>
      <c r="K169" s="29"/>
      <c r="M169" s="29"/>
      <c r="N169" s="29"/>
    </row>
    <row r="170" spans="1:29">
      <c r="C170" s="29"/>
      <c r="D170" s="29"/>
      <c r="E170" s="29"/>
      <c r="F170" s="29"/>
      <c r="I170" s="29"/>
      <c r="J170" s="29"/>
      <c r="K170" s="29"/>
      <c r="M170" s="29"/>
      <c r="N170" s="29"/>
    </row>
    <row r="171" spans="1:29">
      <c r="C171" s="29"/>
      <c r="D171" s="29"/>
      <c r="E171" s="29"/>
      <c r="F171" s="29"/>
      <c r="I171" s="29"/>
      <c r="J171" s="29"/>
      <c r="K171" s="29"/>
      <c r="M171" s="29"/>
      <c r="N171" s="29"/>
    </row>
    <row r="172" spans="1:29">
      <c r="C172" s="29"/>
      <c r="D172" s="29"/>
      <c r="E172" s="29"/>
      <c r="F172" s="29"/>
      <c r="I172" s="29"/>
      <c r="J172" s="29"/>
      <c r="K172" s="29"/>
      <c r="M172" s="29"/>
      <c r="N172" s="29"/>
    </row>
    <row r="173" spans="1:29">
      <c r="C173" s="29"/>
      <c r="D173" s="29"/>
      <c r="E173" s="29"/>
      <c r="F173" s="29"/>
      <c r="I173" s="29"/>
      <c r="J173" s="29"/>
      <c r="K173" s="29"/>
      <c r="M173" s="29"/>
      <c r="N173" s="29"/>
    </row>
    <row r="174" spans="1:29">
      <c r="C174" s="29"/>
      <c r="D174" s="29"/>
      <c r="E174" s="29"/>
      <c r="F174" s="29"/>
      <c r="I174" s="29"/>
      <c r="J174" s="29"/>
      <c r="K174" s="29"/>
      <c r="M174" s="29"/>
      <c r="N174" s="29"/>
    </row>
    <row r="175" spans="1:29">
      <c r="C175" s="29"/>
      <c r="D175" s="29"/>
      <c r="E175" s="29"/>
      <c r="F175" s="29"/>
      <c r="I175" s="29"/>
      <c r="J175" s="29"/>
      <c r="K175" s="29"/>
      <c r="M175" s="29"/>
      <c r="N175" s="29"/>
    </row>
    <row r="176" spans="1:29">
      <c r="C176" s="29"/>
      <c r="D176" s="29"/>
      <c r="E176" s="29"/>
      <c r="F176" s="29"/>
      <c r="I176" s="29"/>
      <c r="J176" s="29"/>
      <c r="K176" s="29"/>
      <c r="M176" s="29"/>
      <c r="N176" s="29"/>
    </row>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row r="272" s="29" customFormat="1"/>
    <row r="273" s="29" customFormat="1"/>
    <row r="274" s="29" customFormat="1"/>
    <row r="275" s="29" customFormat="1"/>
    <row r="276" s="29" customFormat="1"/>
    <row r="277" s="29" customFormat="1"/>
    <row r="278" s="29" customFormat="1"/>
    <row r="279" s="29" customFormat="1"/>
    <row r="280" s="29" customFormat="1"/>
    <row r="281" s="29" customFormat="1"/>
    <row r="282" s="29" customFormat="1"/>
    <row r="283" s="29" customFormat="1"/>
    <row r="284" s="29" customFormat="1"/>
    <row r="285" s="29" customFormat="1"/>
    <row r="286" s="29" customFormat="1"/>
    <row r="287" s="29" customFormat="1"/>
    <row r="288" s="29" customFormat="1"/>
    <row r="289" s="29" customFormat="1"/>
    <row r="290" s="29" customFormat="1"/>
    <row r="291" s="29" customFormat="1"/>
    <row r="292" s="29" customFormat="1"/>
    <row r="293" s="29" customFormat="1"/>
    <row r="294" s="29" customFormat="1"/>
    <row r="295" s="29" customFormat="1"/>
    <row r="296" s="29" customFormat="1"/>
    <row r="297" s="29" customFormat="1"/>
    <row r="298" s="29" customFormat="1"/>
    <row r="299" s="29" customFormat="1"/>
    <row r="300" s="29" customFormat="1"/>
    <row r="301" s="29" customFormat="1"/>
    <row r="302" s="29" customFormat="1"/>
    <row r="303" s="29" customFormat="1"/>
    <row r="304" s="29" customFormat="1"/>
    <row r="305" s="29" customFormat="1"/>
    <row r="306" s="29" customFormat="1"/>
    <row r="307" s="29" customFormat="1"/>
    <row r="308" s="29" customFormat="1"/>
    <row r="309" s="29" customFormat="1"/>
    <row r="310" s="29" customFormat="1"/>
    <row r="311" s="29" customFormat="1"/>
    <row r="312" s="29" customFormat="1"/>
    <row r="313" s="29" customFormat="1"/>
    <row r="314" s="29" customFormat="1"/>
    <row r="315" s="29" customFormat="1"/>
    <row r="316" s="29" customFormat="1"/>
    <row r="317" s="29" customFormat="1"/>
    <row r="318" s="29" customFormat="1"/>
    <row r="319" s="29" customFormat="1"/>
    <row r="320" s="29" customFormat="1"/>
    <row r="321" s="29" customFormat="1"/>
    <row r="322" s="29" customFormat="1"/>
    <row r="323" s="29" customFormat="1"/>
    <row r="324" s="29" customFormat="1"/>
    <row r="325" s="29" customFormat="1"/>
    <row r="326" s="29" customFormat="1"/>
    <row r="327" s="29" customFormat="1"/>
    <row r="328" s="29" customFormat="1"/>
    <row r="329" s="29" customFormat="1"/>
    <row r="330" s="29" customFormat="1"/>
    <row r="331" s="29" customFormat="1"/>
    <row r="332" s="29" customFormat="1"/>
    <row r="333" s="29" customFormat="1"/>
    <row r="334" s="29" customFormat="1"/>
    <row r="335" s="29" customFormat="1"/>
    <row r="336" s="29" customFormat="1"/>
    <row r="337" s="29" customFormat="1"/>
    <row r="338" s="29" customFormat="1"/>
    <row r="339" s="29" customFormat="1"/>
    <row r="340" s="29" customFormat="1"/>
    <row r="341" s="29" customFormat="1"/>
    <row r="342" s="29" customFormat="1"/>
    <row r="343" s="29" customFormat="1"/>
    <row r="344" s="29" customFormat="1"/>
    <row r="345" s="29" customFormat="1"/>
    <row r="346" s="29" customFormat="1"/>
    <row r="347" s="29" customFormat="1"/>
    <row r="348" s="29" customFormat="1"/>
    <row r="349" s="29" customFormat="1"/>
    <row r="350" s="29" customFormat="1"/>
    <row r="351" s="29" customFormat="1"/>
    <row r="352" s="29" customFormat="1"/>
    <row r="353" s="29" customFormat="1"/>
    <row r="354" s="29" customFormat="1"/>
    <row r="355" s="29" customFormat="1"/>
    <row r="356" s="29" customFormat="1"/>
    <row r="357" s="29" customFormat="1"/>
    <row r="358" s="29" customFormat="1"/>
    <row r="359" s="29" customFormat="1"/>
    <row r="360" s="29" customFormat="1"/>
    <row r="361" s="29" customFormat="1"/>
    <row r="362" s="29" customFormat="1"/>
    <row r="363" s="29" customFormat="1"/>
    <row r="364" s="29" customFormat="1"/>
    <row r="365" s="29" customFormat="1"/>
    <row r="366" s="29" customFormat="1"/>
    <row r="367" s="29" customFormat="1"/>
    <row r="368" s="29" customFormat="1"/>
    <row r="369" s="29" customFormat="1"/>
    <row r="370" s="29" customFormat="1"/>
    <row r="371" s="29" customFormat="1"/>
    <row r="372" s="29" customFormat="1"/>
    <row r="373" s="29" customFormat="1"/>
    <row r="374" s="29" customFormat="1"/>
    <row r="375" s="29" customFormat="1"/>
    <row r="376" s="29" customFormat="1"/>
    <row r="377" s="29" customFormat="1"/>
    <row r="378" s="29" customFormat="1"/>
    <row r="379" s="29" customFormat="1"/>
    <row r="380" s="29" customFormat="1"/>
    <row r="381" s="29" customFormat="1"/>
    <row r="382" s="29" customFormat="1"/>
    <row r="383" s="29" customFormat="1"/>
    <row r="384" s="29" customFormat="1"/>
    <row r="385" s="29" customFormat="1"/>
    <row r="386" s="29" customFormat="1"/>
    <row r="387" s="29" customFormat="1"/>
    <row r="388" s="29" customFormat="1"/>
    <row r="389" s="29" customFormat="1"/>
    <row r="390" s="29" customFormat="1"/>
    <row r="391" s="29" customFormat="1"/>
    <row r="392" s="29" customFormat="1"/>
    <row r="393" s="29" customFormat="1"/>
    <row r="394" s="29" customFormat="1"/>
    <row r="395" s="29" customFormat="1"/>
    <row r="396" s="29" customFormat="1"/>
    <row r="397" s="29" customFormat="1"/>
    <row r="398" s="29" customFormat="1"/>
    <row r="399" s="29" customFormat="1"/>
    <row r="400" s="29" customFormat="1"/>
    <row r="401" s="29" customFormat="1"/>
    <row r="402" s="29" customFormat="1"/>
    <row r="403" s="29" customFormat="1"/>
    <row r="404" s="29" customFormat="1"/>
    <row r="405" s="29" customFormat="1"/>
    <row r="406" s="29" customFormat="1"/>
    <row r="407" s="29" customFormat="1"/>
    <row r="408" s="29" customFormat="1"/>
    <row r="409" s="29" customFormat="1"/>
    <row r="410" s="29" customFormat="1"/>
    <row r="411" s="29" customFormat="1"/>
    <row r="412" s="29" customFormat="1"/>
    <row r="413" s="29" customFormat="1"/>
    <row r="414" s="29" customFormat="1"/>
    <row r="415" s="29" customFormat="1"/>
    <row r="416" s="29" customFormat="1"/>
    <row r="417" s="29" customFormat="1"/>
    <row r="418" s="29" customFormat="1"/>
    <row r="419" s="29" customFormat="1"/>
    <row r="420" s="29" customFormat="1"/>
    <row r="421" s="29" customFormat="1"/>
    <row r="422" s="29" customFormat="1"/>
    <row r="423" s="29" customFormat="1"/>
    <row r="424" s="29" customFormat="1"/>
    <row r="425" s="29" customFormat="1"/>
    <row r="426" s="29" customFormat="1"/>
    <row r="427" s="29" customFormat="1"/>
    <row r="428" s="29" customFormat="1"/>
    <row r="429" s="29" customFormat="1"/>
    <row r="430" s="29" customFormat="1"/>
    <row r="431" s="29" customFormat="1"/>
    <row r="432" s="29" customFormat="1"/>
    <row r="433" s="29" customFormat="1"/>
    <row r="434" s="29" customFormat="1"/>
    <row r="435" s="29" customFormat="1"/>
    <row r="436" s="29" customFormat="1"/>
    <row r="437" s="29" customFormat="1"/>
    <row r="438" s="29" customFormat="1"/>
    <row r="439" s="29" customFormat="1"/>
    <row r="440" s="29" customFormat="1"/>
    <row r="441" s="29" customFormat="1"/>
    <row r="442" s="29" customFormat="1"/>
    <row r="443" s="29" customFormat="1"/>
    <row r="444" s="29" customFormat="1"/>
    <row r="445" s="29" customFormat="1"/>
    <row r="446" s="29" customFormat="1"/>
    <row r="447" s="29" customFormat="1"/>
    <row r="448" s="29" customFormat="1"/>
    <row r="449" s="29" customFormat="1"/>
    <row r="450" s="29" customFormat="1"/>
    <row r="451" s="29" customFormat="1"/>
    <row r="452" s="29" customFormat="1"/>
    <row r="453" s="29" customFormat="1"/>
    <row r="454" s="29" customFormat="1"/>
    <row r="455" s="29" customFormat="1"/>
    <row r="456" s="29" customFormat="1"/>
    <row r="457" s="29" customFormat="1"/>
    <row r="458" s="29" customFormat="1"/>
    <row r="459" s="29" customFormat="1"/>
    <row r="460" s="29" customFormat="1"/>
    <row r="461" s="29" customFormat="1"/>
    <row r="462" s="29" customFormat="1"/>
    <row r="463" s="29" customFormat="1"/>
    <row r="464" s="29" customFormat="1"/>
    <row r="465" s="29" customFormat="1"/>
    <row r="466" s="29" customFormat="1"/>
    <row r="467" s="29" customFormat="1"/>
    <row r="468" s="29" customFormat="1"/>
    <row r="469" s="29" customFormat="1"/>
    <row r="470" s="29" customFormat="1"/>
    <row r="471" s="29" customFormat="1"/>
    <row r="472" s="29" customFormat="1"/>
    <row r="473" s="29" customFormat="1"/>
    <row r="474" s="29" customFormat="1"/>
    <row r="475" s="29" customFormat="1"/>
    <row r="476" s="29" customFormat="1"/>
    <row r="477" s="29" customFormat="1"/>
    <row r="478" s="29" customFormat="1"/>
    <row r="479" s="29" customFormat="1"/>
    <row r="480" s="29" customFormat="1"/>
    <row r="481" s="29" customFormat="1"/>
    <row r="482" s="29" customFormat="1"/>
    <row r="483" s="29" customFormat="1"/>
    <row r="484" s="29" customFormat="1"/>
    <row r="485" s="29" customFormat="1"/>
    <row r="486" s="29" customFormat="1"/>
    <row r="487" s="29" customFormat="1"/>
    <row r="488" s="29" customFormat="1"/>
    <row r="489" s="29" customFormat="1"/>
    <row r="490" s="29" customFormat="1"/>
    <row r="491" s="29" customFormat="1"/>
    <row r="492" s="29" customFormat="1"/>
    <row r="493" s="29" customFormat="1"/>
    <row r="494" s="29" customFormat="1"/>
    <row r="495" s="29" customFormat="1"/>
    <row r="496" s="29" customFormat="1"/>
    <row r="497" s="29" customFormat="1"/>
    <row r="498" s="29" customFormat="1"/>
    <row r="499" s="29" customFormat="1"/>
    <row r="500" s="29" customFormat="1"/>
    <row r="501" s="29" customFormat="1"/>
    <row r="502" s="29" customFormat="1"/>
    <row r="503" s="29" customFormat="1"/>
    <row r="504" s="29" customFormat="1"/>
    <row r="505" s="29" customFormat="1"/>
    <row r="506" s="29" customFormat="1"/>
    <row r="507" s="29" customFormat="1"/>
    <row r="508" s="29" customFormat="1"/>
    <row r="509" s="29" customFormat="1"/>
    <row r="510" s="29" customFormat="1"/>
    <row r="511" s="29" customFormat="1"/>
    <row r="512" s="29" customFormat="1"/>
    <row r="513" s="29" customFormat="1"/>
    <row r="514" s="29" customFormat="1"/>
    <row r="515" s="29" customFormat="1"/>
    <row r="516" s="29" customFormat="1"/>
    <row r="517" s="29" customFormat="1"/>
    <row r="518" s="29" customFormat="1"/>
    <row r="519" s="29" customFormat="1"/>
    <row r="520" s="29" customFormat="1"/>
    <row r="521" s="29" customFormat="1"/>
    <row r="522" s="29" customFormat="1"/>
    <row r="523" s="29" customFormat="1"/>
    <row r="524" s="29" customFormat="1"/>
    <row r="525" s="29" customFormat="1"/>
    <row r="526" s="29" customFormat="1"/>
    <row r="527" s="29" customFormat="1"/>
    <row r="528" s="29" customFormat="1"/>
    <row r="529" s="29" customFormat="1"/>
    <row r="530" s="29" customFormat="1"/>
    <row r="531" s="29" customFormat="1"/>
    <row r="532" s="29" customFormat="1"/>
    <row r="533" s="29" customFormat="1"/>
    <row r="534" s="29" customFormat="1"/>
    <row r="535" s="29" customFormat="1"/>
    <row r="536" s="29" customFormat="1"/>
    <row r="537" s="29" customFormat="1"/>
    <row r="538" s="29" customFormat="1"/>
    <row r="539" s="29" customFormat="1"/>
    <row r="540" s="29" customFormat="1"/>
    <row r="541" s="29" customFormat="1"/>
    <row r="542" s="29" customFormat="1"/>
    <row r="543" s="29" customFormat="1"/>
    <row r="544" s="29" customFormat="1"/>
    <row r="545" s="29" customFormat="1"/>
    <row r="546" s="29" customFormat="1"/>
    <row r="547" s="29" customFormat="1"/>
    <row r="548" s="29" customFormat="1"/>
    <row r="549" s="29" customFormat="1"/>
    <row r="550" s="29" customFormat="1"/>
    <row r="551" s="29" customFormat="1"/>
    <row r="552" s="29" customFormat="1"/>
    <row r="553" s="29" customFormat="1"/>
    <row r="554" s="29" customFormat="1"/>
    <row r="555" s="29" customFormat="1"/>
    <row r="556" s="29" customFormat="1"/>
    <row r="557" s="29" customFormat="1"/>
    <row r="558" s="29" customFormat="1"/>
    <row r="559" s="29" customFormat="1"/>
    <row r="560" s="29" customFormat="1"/>
    <row r="561" s="29" customFormat="1"/>
    <row r="562" s="29" customFormat="1"/>
    <row r="563" s="29" customFormat="1"/>
    <row r="564" s="29" customFormat="1"/>
    <row r="565" s="29" customFormat="1"/>
    <row r="566" s="29" customFormat="1"/>
    <row r="567" s="29" customFormat="1"/>
    <row r="568" s="29" customFormat="1"/>
    <row r="569" s="29" customFormat="1"/>
    <row r="570" s="29" customFormat="1"/>
    <row r="571" s="29" customFormat="1"/>
    <row r="572" s="29" customFormat="1"/>
    <row r="573" s="29" customFormat="1"/>
    <row r="574" s="29" customFormat="1"/>
    <row r="575" s="29" customFormat="1"/>
    <row r="576" s="29" customFormat="1"/>
    <row r="577" s="29" customFormat="1"/>
    <row r="578" s="29" customFormat="1"/>
    <row r="579" s="29" customFormat="1"/>
    <row r="580" s="29" customFormat="1"/>
    <row r="581" s="29" customFormat="1"/>
    <row r="582" s="29" customFormat="1"/>
    <row r="583" s="29" customFormat="1"/>
    <row r="584" s="29" customFormat="1"/>
    <row r="585" s="29" customFormat="1"/>
    <row r="586" s="29" customFormat="1"/>
    <row r="587" s="29" customFormat="1"/>
    <row r="588" s="29" customFormat="1"/>
    <row r="589" s="29" customFormat="1"/>
    <row r="590" s="29" customFormat="1"/>
    <row r="591" s="29" customFormat="1"/>
    <row r="592" s="29" customFormat="1"/>
    <row r="593" s="29" customFormat="1"/>
    <row r="594" s="29" customFormat="1"/>
    <row r="595" s="29" customFormat="1"/>
    <row r="596" s="29" customFormat="1"/>
    <row r="597" s="29" customFormat="1"/>
    <row r="598" s="29" customFormat="1"/>
    <row r="599" s="29" customFormat="1"/>
    <row r="600" s="29" customFormat="1"/>
    <row r="601" s="29" customFormat="1"/>
    <row r="602" s="29" customFormat="1"/>
    <row r="603" s="29" customFormat="1"/>
    <row r="604" s="29" customFormat="1"/>
    <row r="605" s="29" customFormat="1"/>
    <row r="606" s="29" customFormat="1"/>
    <row r="607" s="29" customFormat="1"/>
    <row r="608" s="29" customFormat="1"/>
    <row r="609" s="29" customFormat="1"/>
    <row r="610" s="29" customFormat="1"/>
    <row r="611" s="29" customFormat="1"/>
    <row r="612" s="29" customFormat="1"/>
    <row r="613" s="29" customFormat="1"/>
    <row r="614" s="29" customFormat="1"/>
    <row r="615" s="29" customFormat="1"/>
    <row r="616" s="29" customFormat="1"/>
    <row r="617" s="29" customFormat="1"/>
    <row r="618" s="29" customFormat="1"/>
    <row r="619" s="29" customFormat="1"/>
    <row r="620" s="29" customFormat="1"/>
    <row r="621" s="29" customFormat="1"/>
    <row r="622" s="29" customFormat="1"/>
    <row r="623" s="29" customFormat="1"/>
    <row r="624" s="29" customFormat="1"/>
    <row r="625" s="29" customFormat="1"/>
    <row r="626" s="29" customFormat="1"/>
    <row r="627" s="29" customFormat="1"/>
    <row r="628" s="29" customFormat="1"/>
    <row r="629" s="29" customFormat="1"/>
    <row r="630" s="29" customFormat="1"/>
    <row r="631" s="29" customFormat="1"/>
    <row r="632" s="29" customFormat="1"/>
    <row r="633" s="29" customFormat="1"/>
    <row r="634" s="29" customFormat="1"/>
    <row r="635" s="29" customFormat="1"/>
    <row r="636" s="29" customFormat="1"/>
    <row r="637" s="29" customFormat="1"/>
    <row r="638" s="29" customFormat="1"/>
    <row r="639" s="29" customFormat="1"/>
    <row r="640" s="29" customFormat="1"/>
    <row r="641" s="29" customFormat="1"/>
    <row r="642" s="29" customFormat="1"/>
    <row r="643" s="29" customFormat="1"/>
    <row r="644" s="29" customFormat="1"/>
    <row r="645" s="29" customFormat="1"/>
    <row r="646" s="29" customFormat="1"/>
    <row r="647" s="29" customFormat="1"/>
    <row r="648" s="29" customFormat="1"/>
    <row r="649" s="29" customFormat="1"/>
    <row r="650" s="29" customFormat="1"/>
    <row r="651" s="29" customFormat="1"/>
    <row r="652" s="29" customFormat="1"/>
    <row r="653" s="29" customFormat="1"/>
    <row r="654" s="29" customFormat="1"/>
    <row r="655" s="29" customFormat="1"/>
    <row r="656" s="29" customFormat="1"/>
    <row r="657" s="29" customFormat="1"/>
    <row r="658" s="29" customFormat="1"/>
    <row r="659" s="29" customFormat="1"/>
    <row r="660" s="29" customFormat="1"/>
    <row r="661" s="29" customFormat="1"/>
    <row r="662" s="29" customFormat="1"/>
    <row r="663" s="29" customFormat="1"/>
    <row r="664" s="29" customFormat="1"/>
    <row r="665" s="29" customFormat="1"/>
    <row r="666" s="29" customFormat="1"/>
    <row r="667" s="29" customFormat="1"/>
    <row r="668" s="29" customFormat="1"/>
    <row r="669" s="29" customFormat="1"/>
    <row r="670" s="29" customFormat="1"/>
    <row r="671" s="29" customFormat="1"/>
    <row r="672" s="29" customFormat="1"/>
    <row r="673" s="29" customFormat="1"/>
    <row r="674" s="29" customFormat="1"/>
    <row r="675" s="29" customFormat="1"/>
    <row r="676" s="29" customFormat="1"/>
    <row r="677" s="29" customFormat="1"/>
    <row r="678" s="29" customFormat="1"/>
    <row r="679" s="29" customFormat="1"/>
    <row r="680" s="29" customFormat="1"/>
    <row r="681" s="29" customFormat="1"/>
    <row r="682" s="29" customFormat="1"/>
    <row r="683" s="29" customFormat="1"/>
    <row r="684" s="29" customFormat="1"/>
    <row r="685" s="29" customFormat="1"/>
    <row r="686" s="29" customFormat="1"/>
    <row r="687" s="29" customFormat="1"/>
    <row r="688" s="29" customFormat="1"/>
    <row r="689" s="29" customFormat="1"/>
    <row r="690" s="29" customFormat="1"/>
    <row r="691" s="29" customFormat="1"/>
    <row r="692" s="29" customFormat="1"/>
    <row r="693" s="29" customFormat="1"/>
    <row r="694" s="29" customFormat="1"/>
    <row r="695" s="29" customFormat="1"/>
    <row r="696" s="29" customFormat="1"/>
    <row r="697" s="29" customFormat="1"/>
    <row r="698" s="29" customFormat="1"/>
    <row r="699" s="29" customFormat="1"/>
    <row r="700" s="29" customFormat="1"/>
    <row r="701" s="29" customFormat="1"/>
    <row r="702" s="29" customFormat="1"/>
    <row r="703" s="29" customFormat="1"/>
    <row r="704" s="29" customFormat="1"/>
    <row r="705" s="29" customFormat="1"/>
    <row r="706" s="29" customFormat="1"/>
    <row r="707" s="29" customFormat="1"/>
    <row r="708" s="29" customFormat="1"/>
    <row r="709" s="29" customFormat="1"/>
    <row r="710" s="29" customFormat="1"/>
    <row r="711" s="29" customFormat="1"/>
    <row r="712" s="29" customFormat="1"/>
    <row r="713" s="29" customFormat="1"/>
    <row r="714" s="29" customFormat="1"/>
    <row r="715" s="29" customFormat="1"/>
    <row r="716" s="29" customFormat="1"/>
    <row r="717" s="29" customFormat="1"/>
    <row r="718" s="29" customFormat="1"/>
    <row r="719" s="29" customFormat="1"/>
    <row r="720" s="29" customFormat="1"/>
    <row r="721" s="29" customFormat="1"/>
    <row r="722" s="29" customFormat="1"/>
    <row r="723" s="29" customFormat="1"/>
    <row r="724" s="29" customFormat="1"/>
    <row r="725" s="29" customFormat="1"/>
    <row r="726" s="29" customFormat="1"/>
    <row r="727" s="29" customFormat="1"/>
    <row r="728" s="29" customFormat="1"/>
    <row r="729" s="29" customFormat="1"/>
    <row r="730" s="29" customFormat="1"/>
    <row r="731" s="29" customFormat="1"/>
    <row r="732" s="29" customFormat="1"/>
    <row r="733" s="29" customFormat="1"/>
    <row r="734" s="29" customFormat="1"/>
    <row r="735" s="29" customFormat="1"/>
    <row r="736" s="29" customFormat="1"/>
    <row r="737" s="29" customFormat="1"/>
    <row r="738" s="29" customFormat="1"/>
    <row r="739" s="29" customFormat="1"/>
    <row r="740" s="29" customFormat="1"/>
    <row r="741" s="29" customFormat="1"/>
    <row r="742" s="29" customFormat="1"/>
    <row r="743" s="29" customFormat="1"/>
    <row r="744" s="29" customFormat="1"/>
    <row r="745" s="29" customFormat="1"/>
    <row r="746" s="29" customFormat="1"/>
    <row r="747" s="29" customFormat="1"/>
    <row r="748" s="29" customFormat="1"/>
    <row r="749" s="29" customFormat="1"/>
    <row r="750" s="29" customFormat="1"/>
    <row r="751" s="29" customFormat="1"/>
    <row r="752" s="29" customFormat="1"/>
    <row r="753" s="29" customFormat="1"/>
    <row r="754" s="29" customFormat="1"/>
    <row r="755" s="29" customFormat="1"/>
    <row r="756" s="29" customFormat="1"/>
    <row r="757" s="29" customFormat="1"/>
    <row r="758" s="29" customFormat="1"/>
    <row r="759" s="29" customFormat="1"/>
    <row r="760" s="29" customFormat="1"/>
    <row r="761" s="29" customFormat="1"/>
    <row r="762" s="29" customFormat="1"/>
    <row r="763" s="29" customFormat="1"/>
    <row r="764" s="29" customFormat="1"/>
    <row r="765" s="29" customFormat="1"/>
    <row r="766" s="29" customFormat="1"/>
    <row r="767" s="29" customFormat="1"/>
    <row r="768" s="29" customFormat="1"/>
    <row r="769" s="29" customFormat="1"/>
    <row r="770" s="29" customFormat="1"/>
    <row r="771" s="29" customFormat="1"/>
    <row r="772" s="29" customFormat="1"/>
    <row r="773" s="29" customFormat="1"/>
    <row r="774" s="29" customFormat="1"/>
    <row r="775" s="29" customFormat="1"/>
    <row r="776" s="29" customFormat="1"/>
    <row r="777" s="29" customFormat="1"/>
    <row r="778" s="29" customFormat="1"/>
    <row r="779" s="29" customFormat="1"/>
    <row r="780" s="29" customFormat="1"/>
    <row r="781" s="29" customFormat="1"/>
    <row r="782" s="29" customFormat="1"/>
    <row r="783" s="29" customFormat="1"/>
    <row r="784" s="29" customFormat="1"/>
    <row r="785" s="29" customFormat="1"/>
    <row r="786" s="29" customFormat="1"/>
    <row r="787" s="29" customFormat="1"/>
    <row r="788" s="29" customFormat="1"/>
    <row r="789" s="29" customFormat="1"/>
    <row r="790" s="29" customFormat="1"/>
    <row r="791" s="29" customFormat="1"/>
    <row r="792" s="29" customFormat="1"/>
    <row r="793" s="29" customFormat="1"/>
    <row r="794" s="29" customFormat="1"/>
    <row r="795" s="29" customFormat="1"/>
    <row r="796" s="29" customFormat="1"/>
    <row r="797" s="29" customFormat="1"/>
    <row r="798" s="29" customFormat="1"/>
    <row r="799" s="29" customFormat="1"/>
    <row r="800" s="29" customFormat="1"/>
    <row r="801" s="29" customFormat="1"/>
    <row r="802" s="29" customFormat="1"/>
    <row r="803" s="29" customFormat="1"/>
    <row r="804" s="29" customFormat="1"/>
    <row r="805" s="29" customFormat="1"/>
    <row r="806" s="29" customFormat="1"/>
    <row r="807" s="29" customFormat="1"/>
    <row r="808" s="29" customFormat="1"/>
    <row r="809" s="29" customFormat="1"/>
    <row r="810" s="29" customFormat="1"/>
    <row r="811" s="29" customFormat="1"/>
    <row r="812" s="29" customFormat="1"/>
    <row r="813" s="29" customFormat="1"/>
    <row r="814" s="29" customFormat="1"/>
    <row r="815" s="29" customFormat="1"/>
    <row r="816" s="29" customFormat="1"/>
    <row r="817" s="29" customFormat="1"/>
    <row r="818" s="29" customFormat="1"/>
    <row r="819" s="29" customFormat="1"/>
    <row r="820" s="29" customFormat="1"/>
    <row r="821" s="29" customFormat="1"/>
    <row r="822" s="29" customFormat="1"/>
    <row r="823" s="29" customFormat="1"/>
    <row r="824" s="29" customFormat="1"/>
    <row r="825" s="29" customFormat="1"/>
    <row r="826" s="29" customFormat="1"/>
    <row r="827" s="29" customFormat="1"/>
    <row r="828" s="29" customFormat="1"/>
    <row r="829" s="29" customFormat="1"/>
    <row r="830" s="29" customFormat="1"/>
    <row r="831" s="29" customFormat="1"/>
    <row r="832" s="29" customFormat="1"/>
    <row r="833" s="29" customFormat="1"/>
    <row r="834" s="29" customFormat="1"/>
    <row r="835" s="29" customFormat="1"/>
    <row r="836" s="29" customFormat="1"/>
    <row r="837" s="29" customFormat="1"/>
    <row r="838" s="29" customFormat="1"/>
    <row r="839" s="29" customFormat="1"/>
    <row r="840" s="29" customFormat="1"/>
    <row r="841" s="29" customFormat="1"/>
    <row r="842" s="29" customFormat="1"/>
    <row r="843" s="29" customFormat="1"/>
    <row r="844" s="29" customFormat="1"/>
    <row r="845" s="29" customFormat="1"/>
    <row r="846" s="29" customFormat="1"/>
    <row r="847" s="29" customFormat="1"/>
    <row r="848" s="29" customFormat="1"/>
    <row r="849" s="29" customFormat="1"/>
    <row r="850" s="29" customFormat="1"/>
    <row r="851" s="29" customFormat="1"/>
    <row r="852" s="29" customFormat="1"/>
    <row r="853" s="29" customFormat="1"/>
    <row r="854" s="29" customFormat="1"/>
    <row r="855" s="29" customFormat="1"/>
    <row r="856" s="29" customFormat="1"/>
    <row r="857" s="29" customFormat="1"/>
    <row r="858" s="29" customFormat="1"/>
    <row r="859" s="29" customFormat="1"/>
    <row r="860" s="29" customFormat="1"/>
    <row r="861" s="29" customFormat="1"/>
    <row r="862" s="29" customFormat="1"/>
    <row r="863" s="29" customFormat="1"/>
    <row r="864" s="29" customFormat="1"/>
    <row r="865" s="29" customFormat="1"/>
    <row r="866" s="29" customFormat="1"/>
    <row r="867" s="29" customFormat="1"/>
    <row r="868" s="29" customFormat="1"/>
    <row r="869" s="29" customFormat="1"/>
    <row r="870" s="29" customFormat="1"/>
    <row r="871" s="29" customFormat="1"/>
    <row r="872" s="29" customFormat="1"/>
    <row r="873" s="29" customFormat="1"/>
    <row r="874" s="29" customFormat="1"/>
    <row r="875" s="29" customFormat="1"/>
    <row r="876" s="29" customFormat="1"/>
    <row r="877" s="29" customFormat="1"/>
    <row r="878" s="29" customFormat="1"/>
    <row r="879" s="29" customFormat="1"/>
    <row r="880" s="29" customFormat="1"/>
    <row r="881" s="29" customFormat="1"/>
    <row r="882" s="29" customFormat="1"/>
    <row r="883" s="29" customFormat="1"/>
    <row r="884" s="29" customFormat="1"/>
    <row r="885" s="29" customFormat="1"/>
    <row r="886" s="29" customFormat="1"/>
    <row r="887" s="29" customFormat="1"/>
    <row r="888" s="29" customFormat="1"/>
    <row r="889" s="29" customFormat="1"/>
    <row r="890" s="29" customFormat="1"/>
    <row r="891" s="29" customFormat="1"/>
    <row r="892" s="29" customFormat="1"/>
    <row r="893" s="29" customFormat="1"/>
    <row r="894" s="29" customFormat="1"/>
    <row r="895" s="29" customFormat="1"/>
    <row r="896" s="29" customFormat="1"/>
    <row r="897" s="29" customFormat="1"/>
    <row r="898" s="29" customFormat="1"/>
    <row r="899" s="29" customFormat="1"/>
    <row r="900" s="29" customFormat="1"/>
    <row r="901" s="29" customFormat="1"/>
    <row r="902" s="29" customFormat="1"/>
    <row r="903" s="29" customFormat="1"/>
    <row r="904" s="29" customFormat="1"/>
    <row r="905" s="29" customFormat="1"/>
    <row r="906" s="29" customFormat="1"/>
    <row r="907" s="29" customFormat="1"/>
    <row r="908" s="29" customFormat="1"/>
    <row r="909" s="29" customFormat="1"/>
    <row r="910" s="29" customFormat="1"/>
    <row r="911" s="29" customFormat="1"/>
    <row r="912" s="29" customFormat="1"/>
    <row r="913" s="29" customFormat="1"/>
    <row r="914" s="29" customFormat="1"/>
    <row r="915" s="29" customFormat="1"/>
    <row r="916" s="29" customFormat="1"/>
    <row r="917" s="29" customFormat="1"/>
    <row r="918" s="29" customFormat="1"/>
    <row r="919" s="29" customFormat="1"/>
    <row r="920" s="29" customFormat="1"/>
    <row r="921" s="29" customFormat="1"/>
    <row r="922" s="29" customFormat="1"/>
    <row r="923" s="29" customFormat="1"/>
    <row r="924" s="29" customFormat="1"/>
    <row r="925" s="29" customFormat="1"/>
    <row r="926" s="29" customFormat="1"/>
    <row r="927" s="29" customFormat="1"/>
    <row r="928" s="29" customFormat="1"/>
    <row r="929" s="29" customFormat="1"/>
    <row r="930" s="29" customFormat="1"/>
    <row r="931" s="29" customFormat="1"/>
    <row r="932" s="29" customFormat="1"/>
    <row r="933" s="29" customFormat="1"/>
    <row r="934" s="29" customFormat="1"/>
    <row r="935" s="29" customFormat="1"/>
    <row r="936" s="29" customFormat="1"/>
    <row r="937" s="29" customFormat="1"/>
    <row r="938" s="29" customFormat="1"/>
    <row r="939" s="29" customFormat="1"/>
    <row r="940" s="29" customFormat="1"/>
    <row r="941" s="29" customFormat="1"/>
    <row r="942" s="29" customFormat="1"/>
    <row r="943" s="29" customFormat="1"/>
    <row r="944" s="29" customFormat="1"/>
    <row r="945" s="29" customFormat="1"/>
    <row r="946" s="29" customFormat="1"/>
    <row r="947" s="29" customFormat="1"/>
    <row r="948" s="29" customFormat="1"/>
    <row r="949" s="29" customFormat="1"/>
    <row r="950" s="29" customFormat="1"/>
    <row r="951" s="29" customFormat="1"/>
    <row r="952" s="29" customFormat="1"/>
    <row r="953" s="29" customFormat="1"/>
    <row r="954" s="29" customFormat="1"/>
    <row r="955" s="29" customFormat="1"/>
    <row r="956" s="29" customFormat="1"/>
    <row r="957" s="29" customFormat="1"/>
    <row r="958" s="29" customFormat="1"/>
    <row r="959" s="29" customFormat="1"/>
    <row r="960" s="29" customFormat="1"/>
    <row r="961" s="29" customFormat="1"/>
    <row r="962" s="29" customFormat="1"/>
    <row r="963" s="29" customFormat="1"/>
    <row r="964" s="29" customFormat="1"/>
    <row r="965" s="29" customFormat="1"/>
    <row r="966" s="29" customFormat="1"/>
    <row r="967" s="29" customFormat="1"/>
    <row r="968" s="29" customFormat="1"/>
    <row r="969" s="29" customFormat="1"/>
    <row r="970" s="29" customFormat="1"/>
    <row r="971" s="29" customFormat="1"/>
    <row r="972" s="29" customFormat="1"/>
    <row r="973" s="29" customFormat="1"/>
    <row r="974" s="29" customFormat="1"/>
    <row r="975" s="29" customFormat="1"/>
    <row r="976" s="29" customFormat="1"/>
    <row r="977" s="29" customFormat="1"/>
    <row r="978" s="29" customFormat="1"/>
    <row r="979" s="29" customFormat="1"/>
    <row r="980" s="29" customFormat="1"/>
    <row r="981" s="29" customFormat="1"/>
    <row r="982" s="29" customFormat="1"/>
    <row r="983" s="29" customFormat="1"/>
    <row r="984" s="29" customFormat="1"/>
    <row r="985" s="29" customFormat="1"/>
    <row r="986" s="29" customFormat="1"/>
    <row r="987" s="29" customFormat="1"/>
    <row r="988" s="29" customFormat="1"/>
    <row r="989" s="29" customFormat="1"/>
    <row r="990" s="29" customFormat="1"/>
    <row r="991" s="29" customFormat="1"/>
    <row r="992" s="29" customFormat="1"/>
    <row r="993" s="29" customFormat="1"/>
    <row r="994" s="29" customFormat="1"/>
    <row r="995" s="29" customFormat="1"/>
    <row r="996" s="29" customFormat="1"/>
    <row r="997" s="29" customFormat="1"/>
    <row r="998" s="29" customFormat="1"/>
    <row r="999" s="29" customFormat="1"/>
    <row r="1000" s="29" customFormat="1"/>
    <row r="1001" s="29" customFormat="1"/>
    <row r="1002" s="29" customFormat="1"/>
    <row r="1003" s="29" customFormat="1"/>
    <row r="1004" s="29" customFormat="1"/>
    <row r="1005" s="29" customFormat="1"/>
    <row r="1006" s="29" customFormat="1"/>
    <row r="1007" s="29" customFormat="1"/>
    <row r="1008" s="29" customFormat="1"/>
    <row r="1009" s="29" customFormat="1"/>
    <row r="1010" s="29" customFormat="1"/>
    <row r="1011" s="29" customFormat="1"/>
    <row r="1012" s="29" customFormat="1"/>
    <row r="1013" s="29" customFormat="1"/>
    <row r="1014" s="29" customFormat="1"/>
    <row r="1015" s="29" customFormat="1"/>
    <row r="1016" s="29" customFormat="1"/>
    <row r="1017" s="29" customFormat="1"/>
    <row r="1018" s="29" customFormat="1"/>
    <row r="1019" s="29" customFormat="1"/>
    <row r="1020" s="29" customFormat="1"/>
    <row r="1021" s="29" customFormat="1"/>
    <row r="1022" s="29" customFormat="1"/>
    <row r="1023" s="29" customFormat="1"/>
    <row r="1024" s="29" customFormat="1"/>
    <row r="1025" s="29" customFormat="1"/>
    <row r="1026" s="29" customFormat="1"/>
    <row r="1027" s="29" customFormat="1"/>
    <row r="1028" s="29" customFormat="1"/>
    <row r="1029" s="29" customFormat="1"/>
    <row r="1030" s="29" customFormat="1"/>
    <row r="1031" s="29" customFormat="1"/>
    <row r="1032" s="29" customFormat="1"/>
    <row r="1033" s="29" customFormat="1"/>
    <row r="1034" s="29" customFormat="1"/>
    <row r="1035" s="29" customFormat="1"/>
    <row r="1036" s="29" customFormat="1"/>
    <row r="1037" s="29" customFormat="1"/>
    <row r="1038" s="29" customFormat="1"/>
    <row r="1039" s="29" customFormat="1"/>
    <row r="1040" s="29" customFormat="1"/>
    <row r="1041" s="29" customFormat="1"/>
    <row r="1042" s="29" customFormat="1"/>
    <row r="1043" s="29" customFormat="1"/>
    <row r="1044" s="29" customFormat="1"/>
    <row r="1045" s="29" customFormat="1"/>
    <row r="1046" s="29" customFormat="1"/>
    <row r="1047" s="29" customFormat="1"/>
    <row r="1048" s="29" customFormat="1"/>
    <row r="1049" s="29" customFormat="1"/>
    <row r="1050" s="29" customFormat="1"/>
    <row r="1051" s="29" customFormat="1"/>
    <row r="1052" s="29" customFormat="1"/>
    <row r="1053" s="29" customFormat="1"/>
    <row r="1054" s="29" customFormat="1"/>
    <row r="1055" s="29" customFormat="1"/>
    <row r="1056" s="29" customFormat="1"/>
    <row r="1057" s="29" customFormat="1"/>
    <row r="1058" s="29" customFormat="1"/>
    <row r="1059" s="29" customFormat="1"/>
    <row r="1060" s="29" customFormat="1"/>
    <row r="1061" s="29" customFormat="1"/>
    <row r="1062" s="29" customFormat="1"/>
    <row r="1063" s="29" customFormat="1"/>
    <row r="1064" s="29" customFormat="1"/>
    <row r="1065" s="29" customFormat="1"/>
    <row r="1066" s="29" customFormat="1"/>
    <row r="1067" s="29" customFormat="1"/>
    <row r="1068" s="29" customFormat="1"/>
    <row r="1069" s="29" customFormat="1"/>
    <row r="1070" s="29" customFormat="1"/>
    <row r="1071" s="29" customFormat="1"/>
    <row r="1072" s="29" customFormat="1"/>
    <row r="1073" s="29" customFormat="1"/>
    <row r="1074" s="29" customFormat="1"/>
    <row r="1075" s="29" customFormat="1"/>
    <row r="1076" s="29" customFormat="1"/>
    <row r="1077" s="29" customFormat="1"/>
    <row r="1078" s="29" customFormat="1"/>
    <row r="1079" s="29" customFormat="1"/>
    <row r="1080" s="29" customFormat="1"/>
    <row r="1081" s="29" customFormat="1"/>
    <row r="1082" s="29" customFormat="1"/>
    <row r="1083" s="29" customFormat="1"/>
    <row r="1084" s="29" customFormat="1"/>
    <row r="1085" s="29" customFormat="1"/>
    <row r="1086" s="29" customFormat="1"/>
    <row r="1087" s="29" customFormat="1"/>
    <row r="1088" s="29" customFormat="1"/>
    <row r="1089" s="29" customFormat="1"/>
    <row r="1090" s="29" customFormat="1"/>
    <row r="1091" s="29" customFormat="1"/>
    <row r="1092" s="29" customFormat="1"/>
    <row r="1093" s="29" customFormat="1"/>
    <row r="1094" s="29" customFormat="1"/>
    <row r="1095" s="29" customFormat="1"/>
    <row r="1096" s="29" customFormat="1"/>
    <row r="1097" s="29" customFormat="1"/>
    <row r="1098" s="29" customFormat="1"/>
    <row r="1099" s="29" customFormat="1"/>
    <row r="1100" s="29" customFormat="1"/>
    <row r="1101" s="29" customFormat="1"/>
    <row r="1102" s="29" customFormat="1"/>
    <row r="1103" s="29" customFormat="1"/>
    <row r="1104" s="29" customFormat="1"/>
    <row r="1105" s="29" customFormat="1"/>
    <row r="1106" s="29" customFormat="1"/>
    <row r="1107" s="29" customFormat="1"/>
    <row r="1108" s="29" customFormat="1"/>
    <row r="1109" s="29" customFormat="1"/>
    <row r="1110" s="29" customFormat="1"/>
    <row r="1111" s="29" customFormat="1"/>
    <row r="1112" s="29" customFormat="1"/>
    <row r="1113" s="29" customFormat="1"/>
    <row r="1114" s="29" customFormat="1"/>
    <row r="1115" s="29" customFormat="1"/>
    <row r="1116" s="29" customFormat="1"/>
    <row r="1117" s="29" customFormat="1"/>
    <row r="1118" s="29" customFormat="1"/>
    <row r="1119" s="29" customFormat="1"/>
    <row r="1120" s="29" customFormat="1"/>
    <row r="1121" s="29" customFormat="1"/>
    <row r="1122" s="29" customFormat="1"/>
    <row r="1123" s="29" customFormat="1"/>
    <row r="1124" s="29" customFormat="1"/>
    <row r="1125" s="29" customFormat="1"/>
    <row r="1126" s="29" customFormat="1"/>
    <row r="1127" s="29" customFormat="1"/>
    <row r="1128" s="29" customFormat="1"/>
    <row r="1129" s="29" customFormat="1"/>
    <row r="1130" s="29" customFormat="1"/>
    <row r="1131" s="29" customFormat="1"/>
    <row r="1132" s="29" customFormat="1"/>
    <row r="1133" s="29" customFormat="1"/>
    <row r="1134" s="29" customFormat="1"/>
    <row r="1135" s="29" customFormat="1"/>
    <row r="1136" s="29" customFormat="1"/>
    <row r="1137" s="29" customFormat="1"/>
    <row r="1138" s="29" customFormat="1"/>
    <row r="1139" s="29" customFormat="1"/>
    <row r="1140" s="29" customFormat="1"/>
    <row r="1141" s="29" customFormat="1"/>
    <row r="1142" s="29" customFormat="1"/>
    <row r="1143" s="29" customFormat="1"/>
    <row r="1144" s="29" customFormat="1"/>
    <row r="1145" s="29" customFormat="1"/>
    <row r="1146" s="29" customFormat="1"/>
    <row r="1147" s="29" customFormat="1"/>
    <row r="1148" s="29" customFormat="1"/>
    <row r="1149" s="29" customFormat="1"/>
    <row r="1150" s="29" customFormat="1"/>
    <row r="1151" s="29" customFormat="1"/>
    <row r="1152" s="29" customFormat="1"/>
    <row r="1153" s="29" customFormat="1"/>
    <row r="1154" s="29" customFormat="1"/>
    <row r="1155" s="29" customFormat="1"/>
    <row r="1156" s="29" customFormat="1"/>
    <row r="1157" s="29" customFormat="1"/>
    <row r="1158" s="29" customFormat="1"/>
    <row r="1159" s="29" customFormat="1"/>
    <row r="1160" s="29" customFormat="1"/>
    <row r="1161" s="29" customFormat="1"/>
    <row r="1162" s="29" customFormat="1"/>
    <row r="1163" s="29" customFormat="1"/>
    <row r="1164" s="29" customFormat="1"/>
    <row r="1165" s="29" customFormat="1"/>
    <row r="1166" s="29" customFormat="1"/>
    <row r="1167" s="29" customFormat="1"/>
    <row r="1168" s="29" customFormat="1"/>
    <row r="1169" s="29" customFormat="1"/>
    <row r="1170" s="29" customFormat="1"/>
    <row r="1171" s="29" customFormat="1"/>
    <row r="1172" s="29" customFormat="1"/>
    <row r="1173" s="29" customFormat="1"/>
    <row r="1174" s="29" customFormat="1"/>
    <row r="1175" s="29" customFormat="1"/>
    <row r="1176" s="29" customFormat="1"/>
    <row r="1177" s="29" customFormat="1"/>
    <row r="1178" s="29" customFormat="1"/>
    <row r="1179" s="29" customFormat="1"/>
    <row r="1180" s="29" customFormat="1"/>
    <row r="1181" s="29" customFormat="1"/>
    <row r="1182" s="29" customFormat="1"/>
    <row r="1183" s="29" customFormat="1"/>
    <row r="1184" s="29" customFormat="1"/>
    <row r="1185" s="29" customFormat="1"/>
    <row r="1186" s="29" customFormat="1"/>
    <row r="1187" s="29" customFormat="1"/>
    <row r="1188" s="29" customFormat="1"/>
    <row r="1189" s="29" customFormat="1"/>
    <row r="1190" s="29" customFormat="1"/>
    <row r="1191" s="29" customFormat="1"/>
    <row r="1192" s="29" customFormat="1"/>
    <row r="1193" s="29" customFormat="1"/>
    <row r="1194" s="29" customFormat="1"/>
    <row r="1195" s="29" customFormat="1"/>
    <row r="1196" s="29" customFormat="1"/>
    <row r="1197" s="29" customFormat="1"/>
    <row r="1198" s="29" customFormat="1"/>
    <row r="1199" s="29" customFormat="1"/>
    <row r="1200" s="29" customFormat="1"/>
    <row r="1201" s="29" customFormat="1"/>
    <row r="1202" s="29" customFormat="1"/>
    <row r="1203" s="29" customFormat="1"/>
    <row r="1204" s="29" customFormat="1"/>
    <row r="1205" s="29" customFormat="1"/>
    <row r="1206" s="29" customFormat="1"/>
    <row r="1207" s="29" customFormat="1"/>
    <row r="1208" s="29" customFormat="1"/>
    <row r="1209" s="29" customFormat="1"/>
    <row r="1210" s="29" customFormat="1"/>
    <row r="1211" s="29" customFormat="1"/>
    <row r="1212" s="29" customFormat="1"/>
    <row r="1213" s="29" customFormat="1"/>
    <row r="1214" s="29" customFormat="1"/>
    <row r="1215" s="29" customFormat="1"/>
    <row r="1216" s="29" customFormat="1"/>
    <row r="1217" s="29" customFormat="1"/>
    <row r="1218" s="29" customFormat="1"/>
    <row r="1219" s="29" customFormat="1"/>
    <row r="1220" s="29" customFormat="1"/>
    <row r="1221" s="29" customFormat="1"/>
    <row r="1222" s="29" customFormat="1"/>
    <row r="1223" s="29" customFormat="1"/>
    <row r="1224" s="29" customFormat="1"/>
    <row r="1225" s="29" customFormat="1"/>
    <row r="1226" s="29" customFormat="1"/>
    <row r="1227" s="29" customFormat="1"/>
    <row r="1228" s="29" customFormat="1"/>
    <row r="1229" s="29" customFormat="1"/>
    <row r="1230" s="29" customFormat="1"/>
    <row r="1231" s="29" customFormat="1"/>
    <row r="1232" s="29" customFormat="1"/>
    <row r="1233" s="29" customFormat="1"/>
    <row r="1234" s="29" customFormat="1"/>
    <row r="1235" s="29" customFormat="1"/>
    <row r="1236" s="29" customFormat="1"/>
    <row r="1237" s="29" customFormat="1"/>
    <row r="1238" s="29" customFormat="1"/>
    <row r="1239" s="29" customFormat="1"/>
    <row r="1240" s="29" customFormat="1"/>
    <row r="1241" s="29" customFormat="1"/>
    <row r="1242" s="29" customFormat="1"/>
    <row r="1243" s="29" customFormat="1"/>
    <row r="1244" s="29" customFormat="1"/>
    <row r="1245" s="29" customFormat="1"/>
    <row r="1246" s="29" customFormat="1"/>
    <row r="1247" s="29" customFormat="1"/>
    <row r="1248" s="29" customFormat="1"/>
    <row r="1249" s="29" customFormat="1"/>
    <row r="1250" s="29" customFormat="1"/>
    <row r="1251" s="29" customFormat="1"/>
    <row r="1252" s="29" customFormat="1"/>
    <row r="1253" s="29" customFormat="1"/>
    <row r="1254" s="29" customFormat="1"/>
    <row r="1255" s="29" customFormat="1"/>
    <row r="1256" s="29" customFormat="1"/>
    <row r="1257" s="29" customFormat="1"/>
    <row r="1258" s="29" customFormat="1"/>
    <row r="1259" s="29" customFormat="1"/>
    <row r="1260" s="29" customFormat="1"/>
    <row r="1261" s="29" customFormat="1"/>
    <row r="1262" s="29" customFormat="1"/>
    <row r="1263" s="29" customFormat="1"/>
    <row r="1264" s="29" customFormat="1"/>
    <row r="1265" s="29" customFormat="1"/>
    <row r="1266" s="29" customFormat="1"/>
    <row r="1267" s="29" customFormat="1"/>
    <row r="1268" s="29" customFormat="1"/>
    <row r="1269" s="29" customFormat="1"/>
    <row r="1270" s="29" customFormat="1"/>
    <row r="1271" s="29" customFormat="1"/>
    <row r="1272" s="29" customFormat="1"/>
    <row r="1273" s="29" customFormat="1"/>
    <row r="1274" s="29" customFormat="1"/>
    <row r="1275" s="29" customFormat="1"/>
    <row r="1276" s="29" customFormat="1"/>
    <row r="1277" s="29" customFormat="1"/>
    <row r="1278" s="29" customFormat="1"/>
    <row r="1279" s="29" customFormat="1"/>
    <row r="1280" s="29" customFormat="1"/>
    <row r="1281" s="29" customFormat="1"/>
    <row r="1282" s="29" customFormat="1"/>
    <row r="1283" s="29" customFormat="1"/>
    <row r="1284" s="29" customFormat="1"/>
    <row r="1285" s="29" customFormat="1"/>
    <row r="1286" s="29" customFormat="1"/>
    <row r="1287" s="29" customFormat="1"/>
    <row r="1288" s="29" customFormat="1"/>
    <row r="1289" s="29" customFormat="1"/>
    <row r="1290" s="29" customFormat="1"/>
    <row r="1291" s="29" customFormat="1"/>
    <row r="1292" s="29" customFormat="1"/>
    <row r="1293" s="29" customFormat="1"/>
    <row r="1294" s="29" customFormat="1"/>
    <row r="1295" s="29" customFormat="1"/>
    <row r="1296" s="29" customFormat="1"/>
    <row r="1297" s="29" customFormat="1"/>
    <row r="1298" s="29" customFormat="1"/>
    <row r="1299" s="29" customFormat="1"/>
    <row r="1300" s="29" customFormat="1"/>
    <row r="1301" s="29" customFormat="1"/>
    <row r="1302" s="29" customFormat="1"/>
    <row r="1303" s="29" customFormat="1"/>
    <row r="1304" s="29" customFormat="1"/>
    <row r="1305" s="29" customFormat="1"/>
    <row r="1306" s="29" customFormat="1"/>
    <row r="1307" s="29" customFormat="1"/>
    <row r="1308" s="29" customFormat="1"/>
    <row r="1309" s="29" customFormat="1"/>
    <row r="1310" s="29" customFormat="1"/>
    <row r="1311" s="29" customFormat="1"/>
    <row r="1312" s="29" customFormat="1"/>
    <row r="1313" s="29" customFormat="1"/>
    <row r="1314" s="29" customFormat="1"/>
    <row r="1315" s="29" customFormat="1"/>
  </sheetData>
  <autoFilter ref="A1:R159" xr:uid="{00000000-0009-0000-0000-000001000000}"/>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Z65"/>
  <sheetViews>
    <sheetView view="pageLayout" topLeftCell="A7" zoomScale="85" zoomScaleNormal="70" zoomScaleSheetLayoutView="70" zoomScalePageLayoutView="85" workbookViewId="0">
      <selection activeCell="D7" sqref="D7:F7"/>
    </sheetView>
  </sheetViews>
  <sheetFormatPr defaultColWidth="2.6328125" defaultRowHeight="13"/>
  <cols>
    <col min="1" max="1" width="5.08984375" customWidth="1"/>
    <col min="2" max="2" width="3.90625" bestFit="1" customWidth="1"/>
    <col min="3" max="3" width="7.7265625" customWidth="1"/>
    <col min="4" max="4" width="3.453125" customWidth="1"/>
    <col min="5" max="5" width="112.90625" style="224" customWidth="1"/>
    <col min="6" max="9" width="3.6328125" customWidth="1"/>
    <col min="10" max="10" width="3.6328125" style="225" customWidth="1"/>
    <col min="11" max="19" width="6.90625" customWidth="1"/>
    <col min="20" max="20" width="0.7265625" customWidth="1"/>
    <col min="21" max="21" width="6" customWidth="1"/>
  </cols>
  <sheetData>
    <row r="1" spans="2:26" ht="28.5" customHeight="1">
      <c r="B1" s="338" t="s">
        <v>751</v>
      </c>
      <c r="C1" s="338"/>
      <c r="D1" s="338"/>
      <c r="E1" s="338"/>
      <c r="F1" s="338"/>
      <c r="G1" s="338"/>
      <c r="H1" s="338"/>
      <c r="I1" s="338"/>
      <c r="J1" s="338"/>
      <c r="K1" s="338"/>
      <c r="L1" s="338"/>
      <c r="M1" s="338"/>
      <c r="N1" s="338"/>
      <c r="O1" s="338"/>
      <c r="P1" s="338"/>
      <c r="Q1" s="338"/>
      <c r="R1" s="338"/>
      <c r="S1" s="338"/>
    </row>
    <row r="2" spans="2:26" ht="18.75" customHeight="1">
      <c r="B2" s="53"/>
      <c r="C2" s="53"/>
      <c r="D2" s="53"/>
      <c r="E2" s="54"/>
      <c r="F2" s="54"/>
      <c r="G2" s="54"/>
      <c r="H2" s="54"/>
      <c r="I2" s="54"/>
      <c r="J2" s="54"/>
      <c r="K2" s="54"/>
      <c r="L2" s="339" t="s">
        <v>752</v>
      </c>
      <c r="M2" s="339"/>
      <c r="N2" s="339"/>
      <c r="O2" s="339"/>
      <c r="P2" s="339"/>
      <c r="Q2" s="339"/>
      <c r="R2" s="339"/>
      <c r="S2" s="339"/>
    </row>
    <row r="3" spans="2:26" ht="10.5" customHeight="1">
      <c r="B3" s="55"/>
      <c r="C3" s="340" t="s">
        <v>753</v>
      </c>
      <c r="D3" s="340"/>
      <c r="E3" s="341"/>
      <c r="F3" s="344" t="s">
        <v>754</v>
      </c>
      <c r="G3" s="347" t="s">
        <v>755</v>
      </c>
      <c r="H3" s="350" t="s">
        <v>756</v>
      </c>
      <c r="I3" s="353" t="s">
        <v>757</v>
      </c>
      <c r="J3" s="356" t="s">
        <v>758</v>
      </c>
      <c r="K3" s="357"/>
      <c r="L3" s="357"/>
      <c r="M3" s="357"/>
      <c r="N3" s="357"/>
      <c r="O3" s="357"/>
      <c r="P3" s="357"/>
      <c r="Q3" s="357"/>
      <c r="R3" s="357"/>
      <c r="S3" s="358"/>
    </row>
    <row r="4" spans="2:26" ht="25.5" customHeight="1">
      <c r="B4" s="56"/>
      <c r="C4" s="342"/>
      <c r="D4" s="342"/>
      <c r="E4" s="343"/>
      <c r="F4" s="345"/>
      <c r="G4" s="348"/>
      <c r="H4" s="351"/>
      <c r="I4" s="354"/>
      <c r="J4" s="359"/>
      <c r="K4" s="360"/>
      <c r="L4" s="360"/>
      <c r="M4" s="360"/>
      <c r="N4" s="360"/>
      <c r="O4" s="360"/>
      <c r="P4" s="360"/>
      <c r="Q4" s="360"/>
      <c r="R4" s="360"/>
      <c r="S4" s="361"/>
    </row>
    <row r="5" spans="2:26" ht="35.25" customHeight="1">
      <c r="B5" s="56"/>
      <c r="C5" s="342"/>
      <c r="D5" s="342"/>
      <c r="E5" s="343"/>
      <c r="F5" s="345"/>
      <c r="G5" s="348"/>
      <c r="H5" s="351"/>
      <c r="I5" s="354"/>
      <c r="J5" s="362" t="s">
        <v>759</v>
      </c>
      <c r="K5" s="365" t="s">
        <v>760</v>
      </c>
      <c r="L5" s="366"/>
      <c r="M5" s="366"/>
      <c r="N5" s="366"/>
      <c r="O5" s="366"/>
      <c r="P5" s="366"/>
      <c r="Q5" s="366"/>
      <c r="R5" s="366"/>
      <c r="S5" s="367"/>
    </row>
    <row r="6" spans="2:26" ht="30.75" customHeight="1">
      <c r="B6" s="56"/>
      <c r="C6" s="334" t="s">
        <v>761</v>
      </c>
      <c r="D6" s="57"/>
      <c r="E6" s="58" t="s">
        <v>762</v>
      </c>
      <c r="F6" s="345"/>
      <c r="G6" s="348"/>
      <c r="H6" s="351"/>
      <c r="I6" s="354"/>
      <c r="J6" s="363"/>
      <c r="K6" s="368"/>
      <c r="L6" s="369"/>
      <c r="M6" s="369"/>
      <c r="N6" s="369"/>
      <c r="O6" s="369"/>
      <c r="P6" s="369"/>
      <c r="Q6" s="369"/>
      <c r="R6" s="369"/>
      <c r="S6" s="370"/>
    </row>
    <row r="7" spans="2:26" ht="30.75" customHeight="1">
      <c r="B7" s="56"/>
      <c r="C7" s="334"/>
      <c r="D7" s="57"/>
      <c r="E7" s="58" t="s">
        <v>763</v>
      </c>
      <c r="F7" s="345"/>
      <c r="G7" s="348"/>
      <c r="H7" s="351"/>
      <c r="I7" s="354"/>
      <c r="J7" s="363"/>
      <c r="K7" s="371"/>
      <c r="L7" s="372"/>
      <c r="M7" s="372"/>
      <c r="N7" s="372"/>
      <c r="O7" s="372"/>
      <c r="P7" s="372"/>
      <c r="Q7" s="372"/>
      <c r="R7" s="372"/>
      <c r="S7" s="373"/>
    </row>
    <row r="8" spans="2:26" ht="30.75" customHeight="1">
      <c r="B8" s="56"/>
      <c r="C8" s="334"/>
      <c r="D8" s="57"/>
      <c r="E8" s="58" t="s">
        <v>764</v>
      </c>
      <c r="F8" s="345"/>
      <c r="G8" s="348"/>
      <c r="H8" s="351"/>
      <c r="I8" s="354"/>
      <c r="J8" s="363"/>
      <c r="K8" s="335" t="s">
        <v>765</v>
      </c>
      <c r="L8" s="336"/>
      <c r="M8" s="337"/>
      <c r="N8" s="335" t="s">
        <v>766</v>
      </c>
      <c r="O8" s="336"/>
      <c r="P8" s="337"/>
      <c r="Q8" s="335" t="s">
        <v>767</v>
      </c>
      <c r="R8" s="336"/>
      <c r="S8" s="337"/>
    </row>
    <row r="9" spans="2:26" ht="30.75" customHeight="1">
      <c r="B9" s="56"/>
      <c r="C9" s="334"/>
      <c r="D9" s="57"/>
      <c r="E9" s="58" t="s">
        <v>768</v>
      </c>
      <c r="F9" s="345"/>
      <c r="G9" s="348"/>
      <c r="H9" s="351"/>
      <c r="I9" s="354"/>
      <c r="J9" s="363"/>
      <c r="K9" s="323" t="s">
        <v>769</v>
      </c>
      <c r="L9" s="325" t="s">
        <v>770</v>
      </c>
      <c r="M9" s="327" t="s">
        <v>771</v>
      </c>
      <c r="N9" s="323" t="s">
        <v>769</v>
      </c>
      <c r="O9" s="325" t="s">
        <v>770</v>
      </c>
      <c r="P9" s="327" t="s">
        <v>771</v>
      </c>
      <c r="Q9" s="323" t="s">
        <v>769</v>
      </c>
      <c r="R9" s="325" t="s">
        <v>770</v>
      </c>
      <c r="S9" s="327" t="s">
        <v>771</v>
      </c>
    </row>
    <row r="10" spans="2:26" ht="30.75" customHeight="1">
      <c r="B10" s="56"/>
      <c r="C10" s="334"/>
      <c r="D10" s="57"/>
      <c r="E10" s="58" t="s">
        <v>772</v>
      </c>
      <c r="F10" s="345"/>
      <c r="G10" s="348"/>
      <c r="H10" s="351"/>
      <c r="I10" s="354"/>
      <c r="J10" s="363"/>
      <c r="K10" s="323"/>
      <c r="L10" s="325"/>
      <c r="M10" s="327"/>
      <c r="N10" s="323"/>
      <c r="O10" s="325"/>
      <c r="P10" s="327"/>
      <c r="Q10" s="323"/>
      <c r="R10" s="325"/>
      <c r="S10" s="327"/>
      <c r="Z10" s="59"/>
    </row>
    <row r="11" spans="2:26" s="60" customFormat="1" ht="4.5" customHeight="1">
      <c r="B11" s="56"/>
      <c r="C11" s="61"/>
      <c r="D11" s="62"/>
      <c r="E11" s="63"/>
      <c r="F11" s="345"/>
      <c r="G11" s="348"/>
      <c r="H11" s="351"/>
      <c r="I11" s="354"/>
      <c r="J11" s="363"/>
      <c r="K11" s="323"/>
      <c r="L11" s="325"/>
      <c r="M11" s="327"/>
      <c r="N11" s="323"/>
      <c r="O11" s="325"/>
      <c r="P11" s="327"/>
      <c r="Q11" s="323"/>
      <c r="R11" s="325"/>
      <c r="S11" s="327"/>
    </row>
    <row r="12" spans="2:26" s="60" customFormat="1" ht="4.5" customHeight="1">
      <c r="B12" s="64"/>
      <c r="C12" s="65"/>
      <c r="D12" s="66"/>
      <c r="E12" s="67"/>
      <c r="F12" s="345"/>
      <c r="G12" s="348"/>
      <c r="H12" s="351"/>
      <c r="I12" s="354"/>
      <c r="J12" s="363"/>
      <c r="K12" s="323"/>
      <c r="L12" s="325"/>
      <c r="M12" s="327"/>
      <c r="N12" s="323"/>
      <c r="O12" s="325"/>
      <c r="P12" s="327"/>
      <c r="Q12" s="323"/>
      <c r="R12" s="325"/>
      <c r="S12" s="327"/>
    </row>
    <row r="13" spans="2:26" s="60" customFormat="1" ht="33" customHeight="1" thickBot="1">
      <c r="B13" s="68" t="s">
        <v>773</v>
      </c>
      <c r="C13" s="69" t="s">
        <v>774</v>
      </c>
      <c r="D13" s="70"/>
      <c r="E13" s="71" t="s">
        <v>775</v>
      </c>
      <c r="F13" s="346"/>
      <c r="G13" s="349"/>
      <c r="H13" s="352"/>
      <c r="I13" s="355"/>
      <c r="J13" s="364"/>
      <c r="K13" s="324"/>
      <c r="L13" s="326"/>
      <c r="M13" s="328"/>
      <c r="N13" s="324"/>
      <c r="O13" s="326"/>
      <c r="P13" s="328"/>
      <c r="Q13" s="324"/>
      <c r="R13" s="326"/>
      <c r="S13" s="328"/>
    </row>
    <row r="14" spans="2:26" ht="29.25" customHeight="1" thickTop="1">
      <c r="B14" s="310" t="s">
        <v>776</v>
      </c>
      <c r="C14" s="318" t="s">
        <v>777</v>
      </c>
      <c r="D14" s="72">
        <v>1</v>
      </c>
      <c r="E14" s="73" t="s">
        <v>778</v>
      </c>
      <c r="F14" s="74" t="s">
        <v>779</v>
      </c>
      <c r="G14" s="75" t="s">
        <v>750</v>
      </c>
      <c r="H14" s="76" t="s">
        <v>750</v>
      </c>
      <c r="I14" s="77"/>
      <c r="J14" s="78"/>
      <c r="K14" s="79" t="s">
        <v>780</v>
      </c>
      <c r="L14" s="80" t="s">
        <v>780</v>
      </c>
      <c r="M14" s="81" t="s">
        <v>780</v>
      </c>
      <c r="N14" s="82" t="s">
        <v>779</v>
      </c>
      <c r="O14" s="80"/>
      <c r="P14" s="81"/>
      <c r="Q14" s="83"/>
      <c r="R14" s="80"/>
      <c r="S14" s="81"/>
    </row>
    <row r="15" spans="2:26" ht="29.25" customHeight="1">
      <c r="B15" s="311"/>
      <c r="C15" s="319"/>
      <c r="D15" s="84">
        <v>2</v>
      </c>
      <c r="E15" s="85" t="s">
        <v>781</v>
      </c>
      <c r="F15" s="86" t="s">
        <v>779</v>
      </c>
      <c r="G15" s="87" t="s">
        <v>779</v>
      </c>
      <c r="H15" s="88" t="s">
        <v>779</v>
      </c>
      <c r="I15" s="89"/>
      <c r="J15" s="90" t="s">
        <v>782</v>
      </c>
      <c r="K15" s="91" t="s">
        <v>783</v>
      </c>
      <c r="L15" s="92" t="s">
        <v>780</v>
      </c>
      <c r="M15" s="93" t="s">
        <v>780</v>
      </c>
      <c r="N15" s="83" t="s">
        <v>779</v>
      </c>
      <c r="O15" s="92" t="s">
        <v>779</v>
      </c>
      <c r="P15" s="93" t="s">
        <v>779</v>
      </c>
      <c r="Q15" s="83"/>
      <c r="R15" s="92"/>
      <c r="S15" s="93"/>
    </row>
    <row r="16" spans="2:26" ht="29.25" customHeight="1">
      <c r="B16" s="311"/>
      <c r="C16" s="319"/>
      <c r="D16" s="84">
        <v>3</v>
      </c>
      <c r="E16" s="85" t="s">
        <v>784</v>
      </c>
      <c r="F16" s="86" t="s">
        <v>779</v>
      </c>
      <c r="G16" s="87" t="s">
        <v>779</v>
      </c>
      <c r="H16" s="88" t="s">
        <v>779</v>
      </c>
      <c r="I16" s="89"/>
      <c r="J16" s="94"/>
      <c r="K16" s="91" t="s">
        <v>783</v>
      </c>
      <c r="L16" s="92" t="s">
        <v>780</v>
      </c>
      <c r="M16" s="93" t="s">
        <v>780</v>
      </c>
      <c r="N16" s="83" t="s">
        <v>779</v>
      </c>
      <c r="O16" s="92"/>
      <c r="P16" s="93"/>
      <c r="Q16" s="83"/>
      <c r="R16" s="92"/>
      <c r="S16" s="93"/>
    </row>
    <row r="17" spans="2:21" ht="37.5" customHeight="1">
      <c r="B17" s="311"/>
      <c r="C17" s="319"/>
      <c r="D17" s="84">
        <v>4</v>
      </c>
      <c r="E17" s="95" t="s">
        <v>785</v>
      </c>
      <c r="F17" s="86" t="s">
        <v>779</v>
      </c>
      <c r="G17" s="87" t="s">
        <v>779</v>
      </c>
      <c r="H17" s="88" t="s">
        <v>779</v>
      </c>
      <c r="I17" s="89"/>
      <c r="J17" s="90" t="s">
        <v>782</v>
      </c>
      <c r="K17" s="91" t="s">
        <v>783</v>
      </c>
      <c r="L17" s="92" t="s">
        <v>780</v>
      </c>
      <c r="M17" s="93" t="s">
        <v>780</v>
      </c>
      <c r="N17" s="83"/>
      <c r="O17" s="92" t="s">
        <v>779</v>
      </c>
      <c r="P17" s="93" t="s">
        <v>779</v>
      </c>
      <c r="Q17" s="83"/>
      <c r="R17" s="92"/>
      <c r="S17" s="93"/>
    </row>
    <row r="18" spans="2:21" ht="38.25" customHeight="1">
      <c r="B18" s="311"/>
      <c r="C18" s="319"/>
      <c r="D18" s="84">
        <v>5</v>
      </c>
      <c r="E18" s="95" t="s">
        <v>786</v>
      </c>
      <c r="F18" s="86" t="s">
        <v>779</v>
      </c>
      <c r="G18" s="87" t="s">
        <v>779</v>
      </c>
      <c r="H18" s="88" t="s">
        <v>779</v>
      </c>
      <c r="I18" s="89"/>
      <c r="J18" s="90" t="s">
        <v>782</v>
      </c>
      <c r="K18" s="91" t="s">
        <v>783</v>
      </c>
      <c r="L18" s="92" t="s">
        <v>780</v>
      </c>
      <c r="M18" s="93" t="s">
        <v>780</v>
      </c>
      <c r="N18" s="83" t="s">
        <v>779</v>
      </c>
      <c r="O18" s="92"/>
      <c r="P18" s="93"/>
      <c r="Q18" s="83"/>
      <c r="R18" s="92"/>
      <c r="S18" s="93"/>
    </row>
    <row r="19" spans="2:21" ht="37.5" customHeight="1">
      <c r="B19" s="311"/>
      <c r="C19" s="319"/>
      <c r="D19" s="96">
        <v>6</v>
      </c>
      <c r="E19" s="97" t="s">
        <v>787</v>
      </c>
      <c r="F19" s="98" t="s">
        <v>779</v>
      </c>
      <c r="G19" s="99" t="s">
        <v>779</v>
      </c>
      <c r="H19" s="100" t="s">
        <v>779</v>
      </c>
      <c r="I19" s="101"/>
      <c r="J19" s="102"/>
      <c r="K19" s="91" t="s">
        <v>780</v>
      </c>
      <c r="L19" s="92" t="s">
        <v>780</v>
      </c>
      <c r="M19" s="93" t="s">
        <v>780</v>
      </c>
      <c r="N19" s="83" t="s">
        <v>779</v>
      </c>
      <c r="O19" s="92"/>
      <c r="P19" s="93"/>
      <c r="Q19" s="83"/>
      <c r="R19" s="92"/>
      <c r="S19" s="93"/>
    </row>
    <row r="20" spans="2:21" ht="29.25" customHeight="1">
      <c r="B20" s="311"/>
      <c r="C20" s="319"/>
      <c r="D20" s="84">
        <v>7</v>
      </c>
      <c r="E20" s="95" t="s">
        <v>788</v>
      </c>
      <c r="F20" s="86" t="s">
        <v>779</v>
      </c>
      <c r="G20" s="87" t="s">
        <v>779</v>
      </c>
      <c r="H20" s="88" t="s">
        <v>779</v>
      </c>
      <c r="I20" s="89"/>
      <c r="J20" s="90" t="s">
        <v>782</v>
      </c>
      <c r="K20" s="91" t="s">
        <v>780</v>
      </c>
      <c r="L20" s="92" t="s">
        <v>780</v>
      </c>
      <c r="M20" s="93" t="s">
        <v>780</v>
      </c>
      <c r="N20" s="83" t="s">
        <v>779</v>
      </c>
      <c r="O20" s="92" t="s">
        <v>779</v>
      </c>
      <c r="P20" s="93" t="s">
        <v>779</v>
      </c>
      <c r="Q20" s="83"/>
      <c r="R20" s="92"/>
      <c r="S20" s="93"/>
    </row>
    <row r="21" spans="2:21" ht="29.25" customHeight="1">
      <c r="B21" s="311"/>
      <c r="C21" s="319"/>
      <c r="D21" s="84">
        <v>8</v>
      </c>
      <c r="E21" s="85" t="s">
        <v>789</v>
      </c>
      <c r="F21" s="86" t="s">
        <v>750</v>
      </c>
      <c r="G21" s="87" t="s">
        <v>750</v>
      </c>
      <c r="H21" s="88" t="s">
        <v>750</v>
      </c>
      <c r="I21" s="89"/>
      <c r="J21" s="90" t="s">
        <v>782</v>
      </c>
      <c r="K21" s="91" t="s">
        <v>783</v>
      </c>
      <c r="L21" s="92" t="s">
        <v>783</v>
      </c>
      <c r="M21" s="93" t="s">
        <v>780</v>
      </c>
      <c r="N21" s="83"/>
      <c r="O21" s="92" t="s">
        <v>779</v>
      </c>
      <c r="P21" s="93" t="s">
        <v>779</v>
      </c>
      <c r="Q21" s="83"/>
      <c r="R21" s="92"/>
      <c r="S21" s="93"/>
    </row>
    <row r="22" spans="2:21" ht="29.25" customHeight="1" thickBot="1">
      <c r="B22" s="312"/>
      <c r="C22" s="329"/>
      <c r="D22" s="103">
        <v>9</v>
      </c>
      <c r="E22" s="104" t="s">
        <v>790</v>
      </c>
      <c r="F22" s="105" t="s">
        <v>779</v>
      </c>
      <c r="G22" s="106" t="s">
        <v>779</v>
      </c>
      <c r="H22" s="107" t="s">
        <v>779</v>
      </c>
      <c r="I22" s="108"/>
      <c r="J22" s="109"/>
      <c r="K22" s="110" t="s">
        <v>783</v>
      </c>
      <c r="L22" s="111" t="s">
        <v>780</v>
      </c>
      <c r="M22" s="112" t="s">
        <v>780</v>
      </c>
      <c r="N22" s="113" t="s">
        <v>779</v>
      </c>
      <c r="O22" s="111"/>
      <c r="P22" s="112"/>
      <c r="Q22" s="113"/>
      <c r="R22" s="111"/>
      <c r="S22" s="112"/>
    </row>
    <row r="23" spans="2:21" ht="29.25" customHeight="1" thickTop="1">
      <c r="B23" s="311" t="s">
        <v>791</v>
      </c>
      <c r="C23" s="313" t="s">
        <v>792</v>
      </c>
      <c r="D23" s="72">
        <v>10</v>
      </c>
      <c r="E23" s="114" t="s">
        <v>793</v>
      </c>
      <c r="F23" s="74" t="s">
        <v>779</v>
      </c>
      <c r="G23" s="75"/>
      <c r="H23" s="76"/>
      <c r="I23" s="77"/>
      <c r="J23" s="115"/>
      <c r="K23" s="79" t="s">
        <v>780</v>
      </c>
      <c r="L23" s="80" t="s">
        <v>780</v>
      </c>
      <c r="M23" s="81" t="s">
        <v>780</v>
      </c>
      <c r="N23" s="82" t="s">
        <v>779</v>
      </c>
      <c r="O23" s="80"/>
      <c r="P23" s="81"/>
      <c r="Q23" s="82"/>
      <c r="R23" s="80"/>
      <c r="S23" s="81"/>
    </row>
    <row r="24" spans="2:21" ht="29.25" customHeight="1">
      <c r="B24" s="311"/>
      <c r="C24" s="314"/>
      <c r="D24" s="84">
        <v>11</v>
      </c>
      <c r="E24" s="116" t="s">
        <v>794</v>
      </c>
      <c r="F24" s="86" t="s">
        <v>779</v>
      </c>
      <c r="G24" s="87"/>
      <c r="H24" s="88"/>
      <c r="I24" s="89"/>
      <c r="J24" s="90" t="s">
        <v>782</v>
      </c>
      <c r="K24" s="91" t="s">
        <v>780</v>
      </c>
      <c r="L24" s="92" t="s">
        <v>780</v>
      </c>
      <c r="M24" s="93" t="s">
        <v>780</v>
      </c>
      <c r="N24" s="83" t="s">
        <v>779</v>
      </c>
      <c r="O24" s="92"/>
      <c r="P24" s="93"/>
      <c r="Q24" s="83"/>
      <c r="R24" s="92"/>
      <c r="S24" s="93"/>
    </row>
    <row r="25" spans="2:21" ht="29.25" customHeight="1">
      <c r="B25" s="311"/>
      <c r="C25" s="314"/>
      <c r="D25" s="84">
        <v>12</v>
      </c>
      <c r="E25" s="85" t="s">
        <v>795</v>
      </c>
      <c r="F25" s="86" t="s">
        <v>779</v>
      </c>
      <c r="G25" s="87"/>
      <c r="H25" s="88"/>
      <c r="I25" s="89"/>
      <c r="J25" s="117" t="s">
        <v>796</v>
      </c>
      <c r="K25" s="91" t="s">
        <v>780</v>
      </c>
      <c r="L25" s="92" t="s">
        <v>780</v>
      </c>
      <c r="M25" s="93" t="s">
        <v>780</v>
      </c>
      <c r="N25" s="83" t="s">
        <v>779</v>
      </c>
      <c r="O25" s="92" t="s">
        <v>779</v>
      </c>
      <c r="P25" s="93"/>
      <c r="Q25" s="83"/>
      <c r="R25" s="92"/>
      <c r="S25" s="93"/>
    </row>
    <row r="26" spans="2:21" ht="29.25" customHeight="1">
      <c r="B26" s="311"/>
      <c r="C26" s="314"/>
      <c r="D26" s="84">
        <v>13</v>
      </c>
      <c r="E26" s="116" t="s">
        <v>797</v>
      </c>
      <c r="F26" s="86" t="s">
        <v>779</v>
      </c>
      <c r="G26" s="87"/>
      <c r="H26" s="88"/>
      <c r="I26" s="89"/>
      <c r="J26" s="90" t="s">
        <v>782</v>
      </c>
      <c r="K26" s="91" t="s">
        <v>780</v>
      </c>
      <c r="L26" s="92" t="s">
        <v>780</v>
      </c>
      <c r="M26" s="93" t="s">
        <v>780</v>
      </c>
      <c r="N26" s="83" t="s">
        <v>779</v>
      </c>
      <c r="O26" s="92"/>
      <c r="P26" s="93"/>
      <c r="Q26" s="83"/>
      <c r="R26" s="92"/>
      <c r="S26" s="93"/>
    </row>
    <row r="27" spans="2:21" ht="37.5" customHeight="1">
      <c r="B27" s="311"/>
      <c r="C27" s="314"/>
      <c r="D27" s="84">
        <v>14</v>
      </c>
      <c r="E27" s="95" t="s">
        <v>798</v>
      </c>
      <c r="F27" s="86" t="s">
        <v>779</v>
      </c>
      <c r="G27" s="87"/>
      <c r="H27" s="88"/>
      <c r="I27" s="89"/>
      <c r="J27" s="117" t="s">
        <v>782</v>
      </c>
      <c r="K27" s="91" t="s">
        <v>780</v>
      </c>
      <c r="L27" s="92" t="s">
        <v>780</v>
      </c>
      <c r="M27" s="93" t="s">
        <v>780</v>
      </c>
      <c r="N27" s="83" t="s">
        <v>779</v>
      </c>
      <c r="O27" s="92" t="s">
        <v>779</v>
      </c>
      <c r="P27" s="93" t="s">
        <v>779</v>
      </c>
      <c r="Q27" s="83"/>
      <c r="R27" s="92"/>
      <c r="S27" s="93"/>
    </row>
    <row r="28" spans="2:21" ht="29.25" customHeight="1">
      <c r="B28" s="311"/>
      <c r="C28" s="314"/>
      <c r="D28" s="84">
        <v>15</v>
      </c>
      <c r="E28" s="85" t="s">
        <v>799</v>
      </c>
      <c r="F28" s="86" t="s">
        <v>779</v>
      </c>
      <c r="G28" s="87"/>
      <c r="H28" s="88"/>
      <c r="I28" s="89"/>
      <c r="J28" s="117" t="s">
        <v>782</v>
      </c>
      <c r="K28" s="91" t="s">
        <v>780</v>
      </c>
      <c r="L28" s="92" t="s">
        <v>780</v>
      </c>
      <c r="M28" s="93" t="s">
        <v>780</v>
      </c>
      <c r="N28" s="83" t="s">
        <v>779</v>
      </c>
      <c r="O28" s="92"/>
      <c r="P28" s="93"/>
      <c r="Q28" s="83"/>
      <c r="R28" s="92"/>
      <c r="S28" s="93"/>
    </row>
    <row r="29" spans="2:21" ht="29.25" customHeight="1">
      <c r="B29" s="311"/>
      <c r="C29" s="314"/>
      <c r="D29" s="84">
        <v>16</v>
      </c>
      <c r="E29" s="95" t="s">
        <v>800</v>
      </c>
      <c r="F29" s="86" t="s">
        <v>779</v>
      </c>
      <c r="G29" s="87"/>
      <c r="H29" s="88"/>
      <c r="I29" s="89"/>
      <c r="J29" s="117" t="s">
        <v>782</v>
      </c>
      <c r="K29" s="91" t="s">
        <v>780</v>
      </c>
      <c r="L29" s="92" t="s">
        <v>780</v>
      </c>
      <c r="M29" s="93" t="s">
        <v>780</v>
      </c>
      <c r="N29" s="83" t="s">
        <v>779</v>
      </c>
      <c r="O29" s="92"/>
      <c r="P29" s="93"/>
      <c r="Q29" s="83"/>
      <c r="R29" s="92"/>
      <c r="S29" s="93"/>
    </row>
    <row r="30" spans="2:21" ht="29.25" customHeight="1">
      <c r="B30" s="311"/>
      <c r="C30" s="330"/>
      <c r="D30" s="118">
        <v>17</v>
      </c>
      <c r="E30" s="119" t="s">
        <v>801</v>
      </c>
      <c r="F30" s="120" t="s">
        <v>779</v>
      </c>
      <c r="G30" s="121"/>
      <c r="H30" s="122"/>
      <c r="I30" s="123"/>
      <c r="J30" s="124" t="s">
        <v>782</v>
      </c>
      <c r="K30" s="125" t="s">
        <v>780</v>
      </c>
      <c r="L30" s="126" t="s">
        <v>780</v>
      </c>
      <c r="M30" s="127" t="s">
        <v>780</v>
      </c>
      <c r="N30" s="128" t="s">
        <v>779</v>
      </c>
      <c r="O30" s="126"/>
      <c r="P30" s="127"/>
      <c r="Q30" s="128"/>
      <c r="R30" s="126"/>
      <c r="S30" s="127"/>
      <c r="U30" s="129"/>
    </row>
    <row r="31" spans="2:21" ht="29.25" customHeight="1">
      <c r="B31" s="311"/>
      <c r="C31" s="331" t="s">
        <v>802</v>
      </c>
      <c r="D31" s="96">
        <v>18</v>
      </c>
      <c r="E31" s="130" t="s">
        <v>803</v>
      </c>
      <c r="F31" s="98" t="s">
        <v>779</v>
      </c>
      <c r="G31" s="99"/>
      <c r="H31" s="100"/>
      <c r="I31" s="101"/>
      <c r="J31" s="131" t="s">
        <v>782</v>
      </c>
      <c r="K31" s="91"/>
      <c r="L31" s="92" t="s">
        <v>780</v>
      </c>
      <c r="M31" s="93" t="s">
        <v>780</v>
      </c>
      <c r="N31" s="83"/>
      <c r="O31" s="92" t="s">
        <v>779</v>
      </c>
      <c r="P31" s="93"/>
      <c r="Q31" s="83"/>
      <c r="R31" s="92"/>
      <c r="S31" s="93"/>
    </row>
    <row r="32" spans="2:21" ht="29.25" customHeight="1">
      <c r="B32" s="311"/>
      <c r="C32" s="332"/>
      <c r="D32" s="132">
        <v>19</v>
      </c>
      <c r="E32" s="116" t="s">
        <v>804</v>
      </c>
      <c r="F32" s="86" t="s">
        <v>779</v>
      </c>
      <c r="G32" s="87"/>
      <c r="H32" s="88"/>
      <c r="I32" s="89" t="s">
        <v>805</v>
      </c>
      <c r="J32" s="90"/>
      <c r="K32" s="133"/>
      <c r="L32" s="134" t="s">
        <v>780</v>
      </c>
      <c r="M32" s="135" t="s">
        <v>780</v>
      </c>
      <c r="N32" s="136"/>
      <c r="O32" s="134" t="s">
        <v>779</v>
      </c>
      <c r="P32" s="135"/>
      <c r="Q32" s="136"/>
      <c r="R32" s="134"/>
      <c r="S32" s="135"/>
    </row>
    <row r="33" spans="2:19" ht="29.25" customHeight="1" thickBot="1">
      <c r="B33" s="311"/>
      <c r="C33" s="333"/>
      <c r="D33" s="137">
        <v>20</v>
      </c>
      <c r="E33" s="138" t="s">
        <v>806</v>
      </c>
      <c r="F33" s="98" t="s">
        <v>779</v>
      </c>
      <c r="G33" s="99" t="s">
        <v>779</v>
      </c>
      <c r="H33" s="100" t="s">
        <v>779</v>
      </c>
      <c r="I33" s="101"/>
      <c r="J33" s="109" t="s">
        <v>782</v>
      </c>
      <c r="K33" s="110" t="s">
        <v>783</v>
      </c>
      <c r="L33" s="92" t="s">
        <v>780</v>
      </c>
      <c r="M33" s="93" t="s">
        <v>780</v>
      </c>
      <c r="N33" s="83" t="s">
        <v>779</v>
      </c>
      <c r="O33" s="92"/>
      <c r="P33" s="93"/>
      <c r="Q33" s="83"/>
      <c r="R33" s="92"/>
      <c r="S33" s="93"/>
    </row>
    <row r="34" spans="2:19" ht="29.25" customHeight="1" thickTop="1">
      <c r="B34" s="310" t="s">
        <v>807</v>
      </c>
      <c r="C34" s="313" t="s">
        <v>808</v>
      </c>
      <c r="D34" s="72">
        <v>21</v>
      </c>
      <c r="E34" s="139" t="s">
        <v>809</v>
      </c>
      <c r="F34" s="74" t="s">
        <v>779</v>
      </c>
      <c r="G34" s="75" t="s">
        <v>750</v>
      </c>
      <c r="H34" s="76" t="s">
        <v>750</v>
      </c>
      <c r="I34" s="77" t="s">
        <v>805</v>
      </c>
      <c r="J34" s="102" t="s">
        <v>782</v>
      </c>
      <c r="K34" s="79" t="s">
        <v>780</v>
      </c>
      <c r="L34" s="80" t="s">
        <v>780</v>
      </c>
      <c r="M34" s="81" t="s">
        <v>780</v>
      </c>
      <c r="N34" s="82" t="s">
        <v>779</v>
      </c>
      <c r="O34" s="80"/>
      <c r="P34" s="81"/>
      <c r="Q34" s="82"/>
      <c r="R34" s="80"/>
      <c r="S34" s="81"/>
    </row>
    <row r="35" spans="2:19" ht="29.25" customHeight="1">
      <c r="B35" s="311"/>
      <c r="C35" s="314"/>
      <c r="D35" s="84">
        <v>22</v>
      </c>
      <c r="E35" s="116" t="s">
        <v>810</v>
      </c>
      <c r="F35" s="86" t="s">
        <v>779</v>
      </c>
      <c r="G35" s="87" t="s">
        <v>750</v>
      </c>
      <c r="H35" s="88" t="s">
        <v>750</v>
      </c>
      <c r="I35" s="89"/>
      <c r="J35" s="90" t="s">
        <v>782</v>
      </c>
      <c r="K35" s="91" t="s">
        <v>780</v>
      </c>
      <c r="L35" s="92" t="s">
        <v>780</v>
      </c>
      <c r="M35" s="93" t="s">
        <v>780</v>
      </c>
      <c r="N35" s="83" t="s">
        <v>779</v>
      </c>
      <c r="O35" s="92"/>
      <c r="P35" s="93"/>
      <c r="Q35" s="83"/>
      <c r="R35" s="92"/>
      <c r="S35" s="93"/>
    </row>
    <row r="36" spans="2:19" ht="29.25" customHeight="1">
      <c r="B36" s="311"/>
      <c r="C36" s="314"/>
      <c r="D36" s="84">
        <v>23</v>
      </c>
      <c r="E36" s="85" t="s">
        <v>811</v>
      </c>
      <c r="F36" s="86" t="s">
        <v>779</v>
      </c>
      <c r="G36" s="87" t="s">
        <v>750</v>
      </c>
      <c r="H36" s="88" t="s">
        <v>750</v>
      </c>
      <c r="I36" s="89" t="s">
        <v>805</v>
      </c>
      <c r="J36" s="117" t="s">
        <v>782</v>
      </c>
      <c r="K36" s="91" t="s">
        <v>780</v>
      </c>
      <c r="L36" s="92" t="s">
        <v>780</v>
      </c>
      <c r="M36" s="93" t="s">
        <v>780</v>
      </c>
      <c r="N36" s="83" t="s">
        <v>779</v>
      </c>
      <c r="O36" s="92" t="s">
        <v>779</v>
      </c>
      <c r="P36" s="93" t="s">
        <v>779</v>
      </c>
      <c r="Q36" s="83"/>
      <c r="R36" s="92"/>
      <c r="S36" s="93"/>
    </row>
    <row r="37" spans="2:19" ht="37.5" customHeight="1">
      <c r="B37" s="311"/>
      <c r="C37" s="314"/>
      <c r="D37" s="84">
        <v>24</v>
      </c>
      <c r="E37" s="95" t="s">
        <v>812</v>
      </c>
      <c r="F37" s="86" t="s">
        <v>779</v>
      </c>
      <c r="G37" s="87"/>
      <c r="H37" s="88"/>
      <c r="I37" s="140"/>
      <c r="J37" s="141" t="s">
        <v>782</v>
      </c>
      <c r="K37" s="142" t="s">
        <v>780</v>
      </c>
      <c r="L37" s="143" t="s">
        <v>780</v>
      </c>
      <c r="M37" s="144" t="s">
        <v>780</v>
      </c>
      <c r="N37" s="145" t="s">
        <v>779</v>
      </c>
      <c r="O37" s="143"/>
      <c r="P37" s="144"/>
      <c r="Q37" s="145"/>
      <c r="R37" s="143"/>
      <c r="S37" s="144"/>
    </row>
    <row r="38" spans="2:19" ht="37.5" customHeight="1">
      <c r="B38" s="311"/>
      <c r="C38" s="315" t="s">
        <v>813</v>
      </c>
      <c r="D38" s="146">
        <v>25</v>
      </c>
      <c r="E38" s="147" t="s">
        <v>814</v>
      </c>
      <c r="F38" s="148" t="s">
        <v>779</v>
      </c>
      <c r="G38" s="149" t="s">
        <v>750</v>
      </c>
      <c r="H38" s="150" t="s">
        <v>750</v>
      </c>
      <c r="I38" s="101"/>
      <c r="J38" s="131" t="s">
        <v>782</v>
      </c>
      <c r="K38" s="91" t="s">
        <v>780</v>
      </c>
      <c r="L38" s="92" t="s">
        <v>780</v>
      </c>
      <c r="M38" s="93" t="s">
        <v>780</v>
      </c>
      <c r="N38" s="83" t="s">
        <v>779</v>
      </c>
      <c r="O38" s="92"/>
      <c r="P38" s="93"/>
      <c r="Q38" s="83"/>
      <c r="R38" s="92"/>
      <c r="S38" s="93"/>
    </row>
    <row r="39" spans="2:19" ht="29.25" customHeight="1">
      <c r="B39" s="311"/>
      <c r="C39" s="316"/>
      <c r="D39" s="132">
        <v>26</v>
      </c>
      <c r="E39" s="85" t="s">
        <v>815</v>
      </c>
      <c r="F39" s="86" t="s">
        <v>779</v>
      </c>
      <c r="G39" s="87" t="s">
        <v>750</v>
      </c>
      <c r="H39" s="88" t="s">
        <v>750</v>
      </c>
      <c r="I39" s="89" t="s">
        <v>805</v>
      </c>
      <c r="J39" s="117" t="s">
        <v>782</v>
      </c>
      <c r="K39" s="91" t="s">
        <v>780</v>
      </c>
      <c r="L39" s="92" t="s">
        <v>780</v>
      </c>
      <c r="M39" s="93" t="s">
        <v>780</v>
      </c>
      <c r="N39" s="83"/>
      <c r="O39" s="92"/>
      <c r="P39" s="93" t="s">
        <v>779</v>
      </c>
      <c r="Q39" s="83"/>
      <c r="R39" s="92"/>
      <c r="S39" s="93"/>
    </row>
    <row r="40" spans="2:19" ht="29.25" customHeight="1">
      <c r="B40" s="311"/>
      <c r="C40" s="316"/>
      <c r="D40" s="132">
        <v>27</v>
      </c>
      <c r="E40" s="85" t="s">
        <v>816</v>
      </c>
      <c r="F40" s="86" t="s">
        <v>779</v>
      </c>
      <c r="G40" s="87"/>
      <c r="H40" s="88"/>
      <c r="I40" s="89" t="s">
        <v>805</v>
      </c>
      <c r="J40" s="117" t="s">
        <v>782</v>
      </c>
      <c r="K40" s="91"/>
      <c r="L40" s="92" t="s">
        <v>780</v>
      </c>
      <c r="M40" s="93" t="s">
        <v>780</v>
      </c>
      <c r="N40" s="83"/>
      <c r="O40" s="92" t="s">
        <v>779</v>
      </c>
      <c r="P40" s="93"/>
      <c r="Q40" s="83"/>
      <c r="R40" s="92"/>
      <c r="S40" s="93"/>
    </row>
    <row r="41" spans="2:19" ht="29.25" customHeight="1">
      <c r="B41" s="311"/>
      <c r="C41" s="316"/>
      <c r="D41" s="132">
        <v>28</v>
      </c>
      <c r="E41" s="85" t="s">
        <v>817</v>
      </c>
      <c r="F41" s="86" t="s">
        <v>779</v>
      </c>
      <c r="G41" s="151"/>
      <c r="H41" s="152"/>
      <c r="I41" s="89"/>
      <c r="J41" s="117" t="s">
        <v>782</v>
      </c>
      <c r="K41" s="91" t="s">
        <v>780</v>
      </c>
      <c r="L41" s="92" t="s">
        <v>780</v>
      </c>
      <c r="M41" s="93" t="s">
        <v>780</v>
      </c>
      <c r="N41" s="83" t="s">
        <v>779</v>
      </c>
      <c r="O41" s="92" t="s">
        <v>779</v>
      </c>
      <c r="P41" s="93"/>
      <c r="Q41" s="83"/>
      <c r="R41" s="92"/>
      <c r="S41" s="93"/>
    </row>
    <row r="42" spans="2:19" ht="29.25" customHeight="1">
      <c r="B42" s="311"/>
      <c r="C42" s="316"/>
      <c r="D42" s="84">
        <v>29</v>
      </c>
      <c r="E42" s="85" t="s">
        <v>818</v>
      </c>
      <c r="F42" s="86" t="s">
        <v>779</v>
      </c>
      <c r="G42" s="87" t="s">
        <v>779</v>
      </c>
      <c r="H42" s="152"/>
      <c r="I42" s="89"/>
      <c r="J42" s="90" t="s">
        <v>782</v>
      </c>
      <c r="K42" s="91" t="s">
        <v>780</v>
      </c>
      <c r="L42" s="92" t="s">
        <v>780</v>
      </c>
      <c r="M42" s="93" t="s">
        <v>780</v>
      </c>
      <c r="N42" s="83" t="s">
        <v>779</v>
      </c>
      <c r="O42" s="92"/>
      <c r="P42" s="93"/>
      <c r="Q42" s="83"/>
      <c r="R42" s="92"/>
      <c r="S42" s="93"/>
    </row>
    <row r="43" spans="2:19" ht="29.25" customHeight="1" thickBot="1">
      <c r="B43" s="312"/>
      <c r="C43" s="317"/>
      <c r="D43" s="153">
        <v>30</v>
      </c>
      <c r="E43" s="154" t="s">
        <v>819</v>
      </c>
      <c r="F43" s="105"/>
      <c r="G43" s="106" t="s">
        <v>779</v>
      </c>
      <c r="H43" s="107" t="s">
        <v>779</v>
      </c>
      <c r="I43" s="108"/>
      <c r="J43" s="155" t="s">
        <v>782</v>
      </c>
      <c r="K43" s="110" t="s">
        <v>780</v>
      </c>
      <c r="L43" s="111" t="s">
        <v>780</v>
      </c>
      <c r="M43" s="112" t="s">
        <v>780</v>
      </c>
      <c r="N43" s="113" t="s">
        <v>779</v>
      </c>
      <c r="O43" s="111" t="s">
        <v>779</v>
      </c>
      <c r="P43" s="112"/>
      <c r="Q43" s="113"/>
      <c r="R43" s="111"/>
      <c r="S43" s="112"/>
    </row>
    <row r="44" spans="2:19" ht="37.5" customHeight="1" thickTop="1">
      <c r="B44" s="310" t="s">
        <v>820</v>
      </c>
      <c r="C44" s="318" t="s">
        <v>821</v>
      </c>
      <c r="D44" s="72">
        <v>31</v>
      </c>
      <c r="E44" s="114" t="s">
        <v>822</v>
      </c>
      <c r="F44" s="74" t="s">
        <v>779</v>
      </c>
      <c r="G44" s="75" t="s">
        <v>750</v>
      </c>
      <c r="H44" s="76" t="s">
        <v>750</v>
      </c>
      <c r="I44" s="77" t="s">
        <v>805</v>
      </c>
      <c r="J44" s="115" t="s">
        <v>782</v>
      </c>
      <c r="K44" s="79" t="s">
        <v>780</v>
      </c>
      <c r="L44" s="80" t="s">
        <v>780</v>
      </c>
      <c r="M44" s="81" t="s">
        <v>780</v>
      </c>
      <c r="N44" s="82" t="s">
        <v>779</v>
      </c>
      <c r="O44" s="80" t="s">
        <v>779</v>
      </c>
      <c r="P44" s="81" t="s">
        <v>779</v>
      </c>
      <c r="Q44" s="82"/>
      <c r="R44" s="80"/>
      <c r="S44" s="81"/>
    </row>
    <row r="45" spans="2:19" s="156" customFormat="1" ht="29.25" customHeight="1">
      <c r="B45" s="311"/>
      <c r="C45" s="319"/>
      <c r="D45" s="132">
        <v>32</v>
      </c>
      <c r="E45" s="130" t="s">
        <v>823</v>
      </c>
      <c r="F45" s="157" t="s">
        <v>779</v>
      </c>
      <c r="G45" s="158" t="s">
        <v>750</v>
      </c>
      <c r="H45" s="159" t="s">
        <v>750</v>
      </c>
      <c r="I45" s="160"/>
      <c r="J45" s="117" t="s">
        <v>782</v>
      </c>
      <c r="K45" s="161" t="s">
        <v>780</v>
      </c>
      <c r="L45" s="162" t="s">
        <v>780</v>
      </c>
      <c r="M45" s="163" t="s">
        <v>780</v>
      </c>
      <c r="N45" s="164" t="s">
        <v>779</v>
      </c>
      <c r="O45" s="92"/>
      <c r="P45" s="93"/>
      <c r="Q45" s="164"/>
      <c r="R45" s="165"/>
      <c r="S45" s="166"/>
    </row>
    <row r="46" spans="2:19" s="156" customFormat="1" ht="37.5" customHeight="1">
      <c r="B46" s="311"/>
      <c r="C46" s="319"/>
      <c r="D46" s="132">
        <v>33</v>
      </c>
      <c r="E46" s="95" t="s">
        <v>824</v>
      </c>
      <c r="F46" s="157" t="s">
        <v>779</v>
      </c>
      <c r="G46" s="158" t="s">
        <v>750</v>
      </c>
      <c r="H46" s="159" t="s">
        <v>750</v>
      </c>
      <c r="I46" s="160"/>
      <c r="J46" s="117"/>
      <c r="K46" s="167"/>
      <c r="L46" s="162" t="s">
        <v>780</v>
      </c>
      <c r="M46" s="163" t="s">
        <v>780</v>
      </c>
      <c r="N46" s="168"/>
      <c r="O46" s="165" t="s">
        <v>779</v>
      </c>
      <c r="P46" s="166"/>
      <c r="Q46" s="164"/>
      <c r="R46" s="165"/>
      <c r="S46" s="166"/>
    </row>
    <row r="47" spans="2:19" ht="29.25" customHeight="1">
      <c r="B47" s="311"/>
      <c r="C47" s="320"/>
      <c r="D47" s="169">
        <v>34</v>
      </c>
      <c r="E47" s="119" t="s">
        <v>825</v>
      </c>
      <c r="F47" s="120" t="s">
        <v>779</v>
      </c>
      <c r="G47" s="121" t="s">
        <v>750</v>
      </c>
      <c r="H47" s="170" t="s">
        <v>750</v>
      </c>
      <c r="I47" s="123" t="s">
        <v>805</v>
      </c>
      <c r="J47" s="124" t="s">
        <v>782</v>
      </c>
      <c r="K47" s="125"/>
      <c r="L47" s="126" t="s">
        <v>780</v>
      </c>
      <c r="M47" s="127" t="s">
        <v>780</v>
      </c>
      <c r="N47" s="128"/>
      <c r="O47" s="126"/>
      <c r="P47" s="127" t="s">
        <v>779</v>
      </c>
      <c r="Q47" s="128"/>
      <c r="R47" s="126"/>
      <c r="S47" s="127"/>
    </row>
    <row r="48" spans="2:19" ht="29.25" customHeight="1">
      <c r="B48" s="311"/>
      <c r="C48" s="321" t="s">
        <v>826</v>
      </c>
      <c r="D48" s="171">
        <v>35</v>
      </c>
      <c r="E48" s="85" t="s">
        <v>827</v>
      </c>
      <c r="F48" s="86" t="s">
        <v>779</v>
      </c>
      <c r="G48" s="87" t="s">
        <v>750</v>
      </c>
      <c r="H48" s="88" t="s">
        <v>750</v>
      </c>
      <c r="I48" s="89" t="s">
        <v>805</v>
      </c>
      <c r="J48" s="117"/>
      <c r="K48" s="172"/>
      <c r="L48" s="173" t="s">
        <v>780</v>
      </c>
      <c r="M48" s="174" t="s">
        <v>780</v>
      </c>
      <c r="N48" s="175"/>
      <c r="O48" s="173"/>
      <c r="P48" s="174" t="s">
        <v>779</v>
      </c>
      <c r="Q48" s="175"/>
      <c r="R48" s="173"/>
      <c r="S48" s="174"/>
    </row>
    <row r="49" spans="2:19" ht="29.25" customHeight="1">
      <c r="B49" s="311"/>
      <c r="C49" s="321"/>
      <c r="D49" s="171">
        <v>36</v>
      </c>
      <c r="E49" s="85" t="s">
        <v>828</v>
      </c>
      <c r="F49" s="86" t="s">
        <v>779</v>
      </c>
      <c r="G49" s="87" t="s">
        <v>750</v>
      </c>
      <c r="H49" s="88" t="s">
        <v>750</v>
      </c>
      <c r="I49" s="89"/>
      <c r="J49" s="117" t="s">
        <v>782</v>
      </c>
      <c r="K49" s="91" t="s">
        <v>780</v>
      </c>
      <c r="L49" s="92" t="s">
        <v>780</v>
      </c>
      <c r="M49" s="93" t="s">
        <v>780</v>
      </c>
      <c r="N49" s="83" t="s">
        <v>779</v>
      </c>
      <c r="O49" s="92"/>
      <c r="P49" s="93"/>
      <c r="Q49" s="83"/>
      <c r="R49" s="92"/>
      <c r="S49" s="93"/>
    </row>
    <row r="50" spans="2:19" ht="29.25" customHeight="1">
      <c r="B50" s="311"/>
      <c r="C50" s="321"/>
      <c r="D50" s="171">
        <v>37</v>
      </c>
      <c r="E50" s="85" t="s">
        <v>829</v>
      </c>
      <c r="F50" s="86" t="s">
        <v>779</v>
      </c>
      <c r="G50" s="87" t="s">
        <v>750</v>
      </c>
      <c r="H50" s="88" t="s">
        <v>750</v>
      </c>
      <c r="I50" s="89" t="s">
        <v>805</v>
      </c>
      <c r="J50" s="117" t="s">
        <v>782</v>
      </c>
      <c r="K50" s="91"/>
      <c r="L50" s="92" t="s">
        <v>780</v>
      </c>
      <c r="M50" s="93" t="s">
        <v>780</v>
      </c>
      <c r="N50" s="83"/>
      <c r="O50" s="92" t="s">
        <v>779</v>
      </c>
      <c r="P50" s="93" t="s">
        <v>779</v>
      </c>
      <c r="Q50" s="83"/>
      <c r="R50" s="92"/>
      <c r="S50" s="93"/>
    </row>
    <row r="51" spans="2:19" ht="29.25" customHeight="1">
      <c r="B51" s="311"/>
      <c r="C51" s="321"/>
      <c r="D51" s="171">
        <v>38</v>
      </c>
      <c r="E51" s="176" t="s">
        <v>830</v>
      </c>
      <c r="F51" s="86" t="s">
        <v>779</v>
      </c>
      <c r="G51" s="87" t="s">
        <v>750</v>
      </c>
      <c r="H51" s="88" t="s">
        <v>750</v>
      </c>
      <c r="I51" s="89" t="s">
        <v>805</v>
      </c>
      <c r="J51" s="94" t="s">
        <v>782</v>
      </c>
      <c r="K51" s="91" t="s">
        <v>780</v>
      </c>
      <c r="L51" s="92" t="s">
        <v>780</v>
      </c>
      <c r="M51" s="93" t="s">
        <v>780</v>
      </c>
      <c r="N51" s="83"/>
      <c r="O51" s="92"/>
      <c r="P51" s="93" t="s">
        <v>779</v>
      </c>
      <c r="Q51" s="83"/>
      <c r="R51" s="92"/>
      <c r="S51" s="93"/>
    </row>
    <row r="52" spans="2:19" ht="29.25" customHeight="1">
      <c r="B52" s="311"/>
      <c r="C52" s="321"/>
      <c r="D52" s="177">
        <v>39</v>
      </c>
      <c r="E52" s="138" t="s">
        <v>831</v>
      </c>
      <c r="F52" s="98" t="s">
        <v>779</v>
      </c>
      <c r="G52" s="99" t="s">
        <v>750</v>
      </c>
      <c r="H52" s="100" t="s">
        <v>750</v>
      </c>
      <c r="I52" s="101" t="s">
        <v>805</v>
      </c>
      <c r="J52" s="178" t="s">
        <v>782</v>
      </c>
      <c r="K52" s="91" t="s">
        <v>783</v>
      </c>
      <c r="L52" s="92" t="s">
        <v>780</v>
      </c>
      <c r="M52" s="93" t="s">
        <v>780</v>
      </c>
      <c r="N52" s="83" t="s">
        <v>779</v>
      </c>
      <c r="O52" s="92" t="s">
        <v>779</v>
      </c>
      <c r="P52" s="93" t="s">
        <v>779</v>
      </c>
      <c r="Q52" s="83"/>
      <c r="R52" s="92"/>
      <c r="S52" s="93"/>
    </row>
    <row r="53" spans="2:19" ht="29.25" customHeight="1">
      <c r="B53" s="311"/>
      <c r="C53" s="321"/>
      <c r="D53" s="171">
        <v>40</v>
      </c>
      <c r="E53" s="85" t="s">
        <v>832</v>
      </c>
      <c r="F53" s="86"/>
      <c r="G53" s="87" t="s">
        <v>779</v>
      </c>
      <c r="H53" s="152"/>
      <c r="I53" s="89"/>
      <c r="J53" s="117" t="s">
        <v>782</v>
      </c>
      <c r="K53" s="91"/>
      <c r="L53" s="92" t="s">
        <v>780</v>
      </c>
      <c r="M53" s="93" t="s">
        <v>780</v>
      </c>
      <c r="N53" s="83"/>
      <c r="O53" s="92" t="s">
        <v>779</v>
      </c>
      <c r="P53" s="93"/>
      <c r="Q53" s="83"/>
      <c r="R53" s="92"/>
      <c r="S53" s="93"/>
    </row>
    <row r="54" spans="2:19" ht="29.25" customHeight="1" thickBot="1">
      <c r="B54" s="312"/>
      <c r="C54" s="322"/>
      <c r="D54" s="179">
        <v>41</v>
      </c>
      <c r="E54" s="154" t="s">
        <v>833</v>
      </c>
      <c r="F54" s="105"/>
      <c r="G54" s="180"/>
      <c r="H54" s="107" t="s">
        <v>779</v>
      </c>
      <c r="I54" s="108"/>
      <c r="J54" s="155" t="s">
        <v>782</v>
      </c>
      <c r="K54" s="110" t="s">
        <v>783</v>
      </c>
      <c r="L54" s="111" t="s">
        <v>780</v>
      </c>
      <c r="M54" s="112" t="s">
        <v>780</v>
      </c>
      <c r="N54" s="113"/>
      <c r="O54" s="111" t="s">
        <v>779</v>
      </c>
      <c r="P54" s="112"/>
      <c r="Q54" s="113"/>
      <c r="R54" s="92"/>
      <c r="S54" s="112"/>
    </row>
    <row r="55" spans="2:19" s="156" customFormat="1" ht="33.75" customHeight="1" thickTop="1">
      <c r="B55" s="302" t="s">
        <v>834</v>
      </c>
      <c r="C55" s="305" t="s">
        <v>835</v>
      </c>
      <c r="D55" s="181">
        <v>42</v>
      </c>
      <c r="E55" s="182" t="s">
        <v>836</v>
      </c>
      <c r="F55" s="183" t="s">
        <v>779</v>
      </c>
      <c r="G55" s="184" t="s">
        <v>750</v>
      </c>
      <c r="H55" s="185" t="s">
        <v>750</v>
      </c>
      <c r="I55" s="186"/>
      <c r="J55" s="78" t="s">
        <v>782</v>
      </c>
      <c r="K55" s="187" t="s">
        <v>780</v>
      </c>
      <c r="L55" s="188" t="s">
        <v>780</v>
      </c>
      <c r="M55" s="189" t="s">
        <v>780</v>
      </c>
      <c r="N55" s="190" t="s">
        <v>779</v>
      </c>
      <c r="O55" s="188"/>
      <c r="P55" s="189"/>
      <c r="Q55" s="190"/>
      <c r="R55" s="188"/>
      <c r="S55" s="189"/>
    </row>
    <row r="56" spans="2:19" s="156" customFormat="1" ht="33.75" customHeight="1">
      <c r="B56" s="303"/>
      <c r="C56" s="306"/>
      <c r="D56" s="132">
        <v>43</v>
      </c>
      <c r="E56" s="191" t="s">
        <v>837</v>
      </c>
      <c r="F56" s="192" t="s">
        <v>779</v>
      </c>
      <c r="G56" s="193" t="s">
        <v>750</v>
      </c>
      <c r="H56" s="194" t="s">
        <v>750</v>
      </c>
      <c r="I56" s="195"/>
      <c r="J56" s="117" t="s">
        <v>782</v>
      </c>
      <c r="K56" s="196" t="s">
        <v>780</v>
      </c>
      <c r="L56" s="162" t="s">
        <v>780</v>
      </c>
      <c r="M56" s="163" t="s">
        <v>780</v>
      </c>
      <c r="N56" s="197" t="s">
        <v>750</v>
      </c>
      <c r="O56" s="162"/>
      <c r="P56" s="163"/>
      <c r="Q56" s="197"/>
      <c r="R56" s="162"/>
      <c r="S56" s="163"/>
    </row>
    <row r="57" spans="2:19" s="156" customFormat="1" ht="33.75" customHeight="1">
      <c r="B57" s="304"/>
      <c r="C57" s="307"/>
      <c r="D57" s="198">
        <v>44</v>
      </c>
      <c r="E57" s="199" t="s">
        <v>838</v>
      </c>
      <c r="F57" s="200" t="s">
        <v>779</v>
      </c>
      <c r="G57" s="201" t="s">
        <v>750</v>
      </c>
      <c r="H57" s="202" t="s">
        <v>750</v>
      </c>
      <c r="I57" s="203"/>
      <c r="J57" s="204" t="s">
        <v>782</v>
      </c>
      <c r="K57" s="205" t="s">
        <v>780</v>
      </c>
      <c r="L57" s="206" t="s">
        <v>780</v>
      </c>
      <c r="M57" s="207" t="s">
        <v>780</v>
      </c>
      <c r="N57" s="208" t="s">
        <v>779</v>
      </c>
      <c r="O57" s="206"/>
      <c r="P57" s="207"/>
      <c r="Q57" s="208"/>
      <c r="R57" s="206"/>
      <c r="S57" s="207"/>
    </row>
    <row r="58" spans="2:19" ht="6.75" customHeight="1">
      <c r="B58" s="209"/>
      <c r="C58" s="210"/>
      <c r="D58" s="211"/>
      <c r="E58" s="212"/>
      <c r="F58" s="213"/>
      <c r="G58" s="214"/>
      <c r="H58" s="214"/>
      <c r="I58" s="213"/>
      <c r="J58" s="215"/>
      <c r="K58" s="59"/>
      <c r="L58" s="59"/>
      <c r="M58" s="59"/>
      <c r="N58" s="59"/>
      <c r="O58" s="59"/>
      <c r="P58" s="59"/>
      <c r="Q58" s="59"/>
      <c r="R58" s="59"/>
      <c r="S58" s="59"/>
    </row>
    <row r="59" spans="2:19" s="216" customFormat="1" ht="18.75" customHeight="1">
      <c r="E59" s="217" t="s">
        <v>839</v>
      </c>
      <c r="F59" s="218"/>
      <c r="G59" s="218"/>
      <c r="H59" s="218"/>
      <c r="I59" s="218"/>
      <c r="J59" s="219"/>
      <c r="K59"/>
      <c r="L59"/>
      <c r="M59"/>
      <c r="N59" s="60"/>
      <c r="O59" s="308" t="s">
        <v>840</v>
      </c>
      <c r="P59" s="308"/>
      <c r="Q59" s="308"/>
      <c r="R59" s="308"/>
      <c r="S59" s="308"/>
    </row>
    <row r="60" spans="2:19" ht="18.75" customHeight="1">
      <c r="E60" s="220" t="s">
        <v>841</v>
      </c>
      <c r="J60" s="221"/>
      <c r="N60" s="60"/>
      <c r="O60" s="308"/>
      <c r="P60" s="308"/>
      <c r="Q60" s="308"/>
      <c r="R60" s="308"/>
      <c r="S60" s="308"/>
    </row>
    <row r="61" spans="2:19" ht="18.75" customHeight="1">
      <c r="E61" s="220" t="s">
        <v>842</v>
      </c>
      <c r="J61" s="221"/>
      <c r="N61" s="60"/>
      <c r="O61" s="309" t="s">
        <v>843</v>
      </c>
      <c r="P61" s="309"/>
      <c r="Q61" s="309"/>
      <c r="R61" s="309"/>
      <c r="S61" s="309"/>
    </row>
    <row r="62" spans="2:19" ht="18.75" customHeight="1">
      <c r="E62" s="222" t="s">
        <v>844</v>
      </c>
      <c r="J62" s="221"/>
      <c r="N62" s="60"/>
      <c r="O62" s="309"/>
      <c r="P62" s="309"/>
      <c r="Q62" s="309"/>
      <c r="R62" s="309"/>
      <c r="S62" s="309"/>
    </row>
    <row r="63" spans="2:19" ht="18.75" customHeight="1">
      <c r="E63" s="220" t="s">
        <v>845</v>
      </c>
      <c r="J63" s="221"/>
      <c r="N63" s="60"/>
      <c r="O63" s="309" t="s">
        <v>846</v>
      </c>
      <c r="P63" s="309"/>
      <c r="Q63" s="309"/>
      <c r="R63" s="309"/>
      <c r="S63" s="309"/>
    </row>
    <row r="64" spans="2:19" ht="18.75" customHeight="1">
      <c r="E64" s="220" t="s">
        <v>847</v>
      </c>
      <c r="J64" s="221"/>
      <c r="O64" s="309"/>
      <c r="P64" s="309"/>
      <c r="Q64" s="309"/>
      <c r="R64" s="309"/>
      <c r="S64" s="309"/>
    </row>
    <row r="65" spans="5:10" ht="18.75" customHeight="1">
      <c r="E65" s="223"/>
      <c r="J65" s="221"/>
    </row>
  </sheetData>
  <mergeCells count="39">
    <mergeCell ref="B1:S1"/>
    <mergeCell ref="L2:S2"/>
    <mergeCell ref="C3:E5"/>
    <mergeCell ref="F3:F13"/>
    <mergeCell ref="G3:G13"/>
    <mergeCell ref="H3:H13"/>
    <mergeCell ref="I3:I13"/>
    <mergeCell ref="J3:S4"/>
    <mergeCell ref="J5:J13"/>
    <mergeCell ref="K5:S7"/>
    <mergeCell ref="N8:P8"/>
    <mergeCell ref="Q8:S8"/>
    <mergeCell ref="K9:K13"/>
    <mergeCell ref="L9:L13"/>
    <mergeCell ref="M9:M13"/>
    <mergeCell ref="N9:N13"/>
    <mergeCell ref="B23:B33"/>
    <mergeCell ref="C23:C30"/>
    <mergeCell ref="C31:C33"/>
    <mergeCell ref="C6:C10"/>
    <mergeCell ref="K8:M8"/>
    <mergeCell ref="Q9:Q13"/>
    <mergeCell ref="R9:R13"/>
    <mergeCell ref="S9:S13"/>
    <mergeCell ref="B14:B22"/>
    <mergeCell ref="C14:C22"/>
    <mergeCell ref="O9:O13"/>
    <mergeCell ref="P9:P13"/>
    <mergeCell ref="B34:B43"/>
    <mergeCell ref="C34:C37"/>
    <mergeCell ref="C38:C43"/>
    <mergeCell ref="B44:B54"/>
    <mergeCell ref="C44:C47"/>
    <mergeCell ref="C48:C54"/>
    <mergeCell ref="B55:B57"/>
    <mergeCell ref="C55:C57"/>
    <mergeCell ref="O59:S60"/>
    <mergeCell ref="O61:S62"/>
    <mergeCell ref="O63:S64"/>
  </mergeCells>
  <phoneticPr fontId="4"/>
  <printOptions horizontalCentered="1"/>
  <pageMargins left="0.39370078740157483" right="0.39370078740157483" top="0.78740157480314965" bottom="0.39370078740157483" header="0.31496062992125984" footer="0.31496062992125984"/>
  <pageSetup paperSize="8" scale="6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8"/>
  <sheetViews>
    <sheetView workbookViewId="0">
      <pane xSplit="3" ySplit="1" topLeftCell="D2" activePane="bottomRight" state="frozen"/>
      <selection activeCell="D7" sqref="D7:F7"/>
      <selection pane="topRight" activeCell="D7" sqref="D7:F7"/>
      <selection pane="bottomLeft" activeCell="D7" sqref="D7:F7"/>
      <selection pane="bottomRight" activeCell="D15" sqref="D15"/>
    </sheetView>
  </sheetViews>
  <sheetFormatPr defaultColWidth="38.36328125" defaultRowHeight="13"/>
  <cols>
    <col min="1" max="1" width="5" bestFit="1" customWidth="1"/>
    <col min="2" max="2" width="26.90625" customWidth="1"/>
    <col min="3" max="3" width="41.6328125" customWidth="1"/>
    <col min="4" max="6" width="57" customWidth="1"/>
  </cols>
  <sheetData>
    <row r="1" spans="1:6">
      <c r="A1" s="42" t="s">
        <v>7</v>
      </c>
      <c r="B1" s="42" t="s">
        <v>574</v>
      </c>
      <c r="C1" s="42" t="s">
        <v>575</v>
      </c>
      <c r="D1" s="42" t="s">
        <v>576</v>
      </c>
      <c r="E1" s="42" t="s">
        <v>577</v>
      </c>
      <c r="F1" s="42" t="s">
        <v>578</v>
      </c>
    </row>
    <row r="2" spans="1:6" ht="17.149999999999999" customHeight="1">
      <c r="A2" s="41">
        <v>111</v>
      </c>
      <c r="B2" s="262">
        <v>45897</v>
      </c>
      <c r="C2" s="257" t="s">
        <v>930</v>
      </c>
      <c r="D2" s="258" t="s">
        <v>932</v>
      </c>
      <c r="E2" s="258" t="s">
        <v>933</v>
      </c>
      <c r="F2" s="258" t="s">
        <v>934</v>
      </c>
    </row>
    <row r="3" spans="1:6" ht="17.149999999999999" customHeight="1">
      <c r="A3" s="41">
        <v>112</v>
      </c>
      <c r="B3" s="262">
        <v>45898</v>
      </c>
      <c r="C3" s="257" t="s">
        <v>931</v>
      </c>
      <c r="D3" s="258" t="s">
        <v>935</v>
      </c>
      <c r="E3" s="258" t="s">
        <v>936</v>
      </c>
      <c r="F3" s="258" t="s">
        <v>937</v>
      </c>
    </row>
    <row r="4" spans="1:6" ht="17.149999999999999" customHeight="1">
      <c r="A4" s="259">
        <v>121</v>
      </c>
      <c r="B4" s="262">
        <v>45873</v>
      </c>
      <c r="C4" s="257" t="s">
        <v>1624</v>
      </c>
      <c r="D4" s="258" t="s">
        <v>924</v>
      </c>
      <c r="E4" s="258" t="s">
        <v>925</v>
      </c>
      <c r="F4" s="258"/>
    </row>
    <row r="5" spans="1:6" ht="17.149999999999999" customHeight="1">
      <c r="A5" s="259">
        <v>122</v>
      </c>
      <c r="B5" s="262">
        <v>45874</v>
      </c>
      <c r="C5" s="257" t="s">
        <v>1624</v>
      </c>
      <c r="D5" s="258" t="s">
        <v>926</v>
      </c>
      <c r="E5" s="258" t="s">
        <v>1051</v>
      </c>
      <c r="F5" s="258"/>
    </row>
    <row r="6" spans="1:6" ht="17.149999999999999" customHeight="1">
      <c r="A6" s="41">
        <v>131</v>
      </c>
      <c r="B6" s="262" t="s">
        <v>1623</v>
      </c>
      <c r="C6" s="257" t="s">
        <v>1625</v>
      </c>
      <c r="D6" s="258" t="s">
        <v>1633</v>
      </c>
      <c r="E6" s="258" t="s">
        <v>1052</v>
      </c>
      <c r="F6" s="256"/>
    </row>
    <row r="7" spans="1:6" ht="17.149999999999999" customHeight="1">
      <c r="A7" s="41">
        <v>132</v>
      </c>
      <c r="B7" s="262" t="s">
        <v>1623</v>
      </c>
      <c r="C7" s="257" t="s">
        <v>1625</v>
      </c>
      <c r="D7" s="258" t="s">
        <v>1053</v>
      </c>
      <c r="E7" s="258" t="s">
        <v>1638</v>
      </c>
      <c r="F7" s="256"/>
    </row>
    <row r="8" spans="1:6" ht="17.149999999999999" customHeight="1">
      <c r="A8" s="41">
        <v>141</v>
      </c>
      <c r="B8" s="262">
        <v>45894</v>
      </c>
      <c r="C8" s="257" t="s">
        <v>28</v>
      </c>
      <c r="D8" s="258" t="s">
        <v>1634</v>
      </c>
      <c r="E8" s="258" t="s">
        <v>927</v>
      </c>
      <c r="F8" s="258" t="s">
        <v>928</v>
      </c>
    </row>
    <row r="9" spans="1:6" ht="17.149999999999999" customHeight="1">
      <c r="A9" s="41">
        <v>142</v>
      </c>
      <c r="B9" s="262">
        <v>45895</v>
      </c>
      <c r="C9" s="257" t="s">
        <v>28</v>
      </c>
      <c r="D9" s="258" t="s">
        <v>929</v>
      </c>
      <c r="E9" s="258" t="s">
        <v>1054</v>
      </c>
      <c r="F9" s="258" t="s">
        <v>928</v>
      </c>
    </row>
    <row r="10" spans="1:6" ht="17.149999999999999" customHeight="1">
      <c r="A10" s="41">
        <v>151</v>
      </c>
      <c r="B10" s="262">
        <v>45863</v>
      </c>
      <c r="C10" s="257" t="s">
        <v>923</v>
      </c>
      <c r="D10" s="258" t="s">
        <v>1635</v>
      </c>
      <c r="E10" s="258"/>
      <c r="F10" s="258"/>
    </row>
    <row r="11" spans="1:6" ht="17.149999999999999" customHeight="1">
      <c r="A11" s="41">
        <v>152</v>
      </c>
      <c r="B11" s="262">
        <v>45887</v>
      </c>
      <c r="C11" s="257" t="s">
        <v>923</v>
      </c>
      <c r="D11" s="258" t="s">
        <v>1055</v>
      </c>
      <c r="E11" s="258"/>
      <c r="F11" s="258"/>
    </row>
    <row r="12" spans="1:6" ht="17.149999999999999" customHeight="1">
      <c r="A12" s="41">
        <v>161</v>
      </c>
      <c r="B12" s="262">
        <v>45894</v>
      </c>
      <c r="C12" s="257" t="s">
        <v>901</v>
      </c>
      <c r="D12" s="258" t="s">
        <v>1056</v>
      </c>
      <c r="E12" s="258" t="s">
        <v>1628</v>
      </c>
      <c r="F12" s="258" t="s">
        <v>1636</v>
      </c>
    </row>
    <row r="13" spans="1:6" ht="17.149999999999999" customHeight="1">
      <c r="A13" s="41">
        <v>162</v>
      </c>
      <c r="B13" s="262">
        <v>45895</v>
      </c>
      <c r="C13" s="257" t="s">
        <v>901</v>
      </c>
      <c r="D13" s="258" t="s">
        <v>1057</v>
      </c>
      <c r="E13" s="258" t="s">
        <v>1058</v>
      </c>
      <c r="F13" s="258" t="s">
        <v>1629</v>
      </c>
    </row>
    <row r="14" spans="1:6" ht="17.149999999999999" customHeight="1">
      <c r="A14" s="41">
        <v>171</v>
      </c>
      <c r="B14" s="262">
        <v>45877</v>
      </c>
      <c r="C14" s="257" t="s">
        <v>1626</v>
      </c>
      <c r="D14" s="263" t="s">
        <v>1639</v>
      </c>
      <c r="E14" s="263" t="s">
        <v>928</v>
      </c>
      <c r="F14" s="263" t="s">
        <v>1640</v>
      </c>
    </row>
    <row r="15" spans="1:6" ht="17.149999999999999" customHeight="1">
      <c r="A15" s="41">
        <v>172</v>
      </c>
      <c r="B15" s="262">
        <v>45891</v>
      </c>
      <c r="C15" s="257" t="s">
        <v>31</v>
      </c>
      <c r="D15" s="258" t="s">
        <v>939</v>
      </c>
      <c r="E15" s="258" t="s">
        <v>1637</v>
      </c>
      <c r="F15" s="258"/>
    </row>
    <row r="16" spans="1:6" ht="17.149999999999999" customHeight="1">
      <c r="A16" s="41">
        <v>173</v>
      </c>
      <c r="B16" s="262">
        <v>45950</v>
      </c>
      <c r="C16" s="257" t="s">
        <v>902</v>
      </c>
      <c r="D16" s="258" t="s">
        <v>1630</v>
      </c>
      <c r="E16" s="258"/>
      <c r="F16" s="256"/>
    </row>
    <row r="17" spans="1:6" ht="17.149999999999999" customHeight="1">
      <c r="A17" s="253">
        <v>181</v>
      </c>
      <c r="B17" s="262">
        <v>45877</v>
      </c>
      <c r="C17" s="257" t="s">
        <v>1627</v>
      </c>
      <c r="D17" s="258" t="s">
        <v>1631</v>
      </c>
      <c r="E17" s="45" t="s">
        <v>1632</v>
      </c>
      <c r="F17" s="256"/>
    </row>
    <row r="18" spans="1:6">
      <c r="B18" s="21"/>
    </row>
  </sheetData>
  <phoneticPr fontId="4"/>
  <pageMargins left="0.32" right="0.15748031496062992" top="0.74803149606299213" bottom="0.74803149606299213" header="0.31496062992125984" footer="0.31496062992125984"/>
  <pageSetup paperSize="8" scale="8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M196"/>
  <sheetViews>
    <sheetView topLeftCell="A31" workbookViewId="0">
      <selection activeCell="D66" sqref="D66"/>
    </sheetView>
  </sheetViews>
  <sheetFormatPr defaultRowHeight="13"/>
  <cols>
    <col min="1" max="1" width="29.6328125" bestFit="1" customWidth="1"/>
    <col min="2" max="5" width="12.36328125" customWidth="1"/>
  </cols>
  <sheetData>
    <row r="1" spans="1:13">
      <c r="A1" t="s">
        <v>572</v>
      </c>
      <c r="B1" s="47" t="s">
        <v>596</v>
      </c>
      <c r="C1" s="47" t="s">
        <v>596</v>
      </c>
      <c r="D1" s="47" t="s">
        <v>596</v>
      </c>
      <c r="E1" s="47" t="s">
        <v>596</v>
      </c>
      <c r="F1" s="47" t="s">
        <v>596</v>
      </c>
      <c r="I1" s="49" t="s">
        <v>747</v>
      </c>
      <c r="J1" s="51">
        <v>2400</v>
      </c>
      <c r="M1" t="b">
        <f>(TRUE=1)</f>
        <v>0</v>
      </c>
    </row>
    <row r="2" spans="1:13">
      <c r="A2" t="s">
        <v>573</v>
      </c>
      <c r="B2" s="47" t="s">
        <v>597</v>
      </c>
      <c r="C2" s="47" t="s">
        <v>597</v>
      </c>
      <c r="D2" s="47" t="s">
        <v>597</v>
      </c>
      <c r="E2" s="47" t="s">
        <v>597</v>
      </c>
      <c r="F2" s="47" t="s">
        <v>597</v>
      </c>
      <c r="I2" s="50" t="s">
        <v>748</v>
      </c>
      <c r="J2" s="46">
        <v>1</v>
      </c>
      <c r="K2" s="46">
        <f>IF(OR(J2=1,J2=3,J2=5,J2=7,J2=8,J2=10,J2=12),31,IF(J2&lt;&gt;2,30,IF(MOD($J$1,4)&lt;&gt;0,28,IF(MOD($J$1,400)=0,29,IF(MOD($J$1,100)=0,28,29)))))</f>
        <v>31</v>
      </c>
    </row>
    <row r="3" spans="1:13">
      <c r="B3" s="47" t="s">
        <v>598</v>
      </c>
      <c r="C3" s="47" t="s">
        <v>598</v>
      </c>
      <c r="D3" s="47" t="s">
        <v>598</v>
      </c>
      <c r="E3" s="47" t="s">
        <v>598</v>
      </c>
      <c r="F3" s="47" t="s">
        <v>598</v>
      </c>
      <c r="J3" s="46">
        <v>2</v>
      </c>
      <c r="K3" s="46">
        <f t="shared" ref="K3:K13" si="0">IF(OR(J3=1,J3=3,J3=5,J3=7,J3=8,J3=10,J3=12),31,IF(J3&lt;&gt;2,30,IF(MOD($J$1,4)&lt;&gt;0,28,IF(MOD($J$1,400)=0,29,IF(MOD($J$1,100)=0,28,29)))))</f>
        <v>29</v>
      </c>
    </row>
    <row r="4" spans="1:13">
      <c r="B4" s="47" t="s">
        <v>599</v>
      </c>
      <c r="C4" s="47" t="s">
        <v>599</v>
      </c>
      <c r="D4" s="47" t="s">
        <v>599</v>
      </c>
      <c r="E4" s="47" t="s">
        <v>599</v>
      </c>
      <c r="F4" s="47" t="s">
        <v>599</v>
      </c>
      <c r="J4" s="46">
        <v>3</v>
      </c>
      <c r="K4" s="46">
        <f t="shared" si="0"/>
        <v>31</v>
      </c>
    </row>
    <row r="5" spans="1:13">
      <c r="B5" s="47" t="s">
        <v>600</v>
      </c>
      <c r="C5" s="47" t="s">
        <v>600</v>
      </c>
      <c r="D5" s="47" t="s">
        <v>600</v>
      </c>
      <c r="E5" s="47" t="s">
        <v>600</v>
      </c>
      <c r="F5" s="47" t="s">
        <v>600</v>
      </c>
      <c r="J5" s="46">
        <v>4</v>
      </c>
      <c r="K5" s="46">
        <f t="shared" si="0"/>
        <v>30</v>
      </c>
    </row>
    <row r="6" spans="1:13">
      <c r="B6" s="47" t="s">
        <v>601</v>
      </c>
      <c r="C6" s="47" t="s">
        <v>601</v>
      </c>
      <c r="D6" s="47" t="s">
        <v>601</v>
      </c>
      <c r="E6" s="47" t="s">
        <v>601</v>
      </c>
      <c r="F6" s="47" t="s">
        <v>601</v>
      </c>
      <c r="J6" s="46">
        <v>5</v>
      </c>
      <c r="K6" s="46">
        <f t="shared" si="0"/>
        <v>31</v>
      </c>
    </row>
    <row r="7" spans="1:13">
      <c r="B7" s="47" t="s">
        <v>602</v>
      </c>
      <c r="C7" s="47" t="s">
        <v>602</v>
      </c>
      <c r="D7" s="47" t="s">
        <v>602</v>
      </c>
      <c r="E7" s="47" t="s">
        <v>602</v>
      </c>
      <c r="F7" s="47" t="s">
        <v>602</v>
      </c>
      <c r="J7" s="46">
        <v>6</v>
      </c>
      <c r="K7" s="46">
        <f t="shared" si="0"/>
        <v>30</v>
      </c>
    </row>
    <row r="8" spans="1:13">
      <c r="B8" s="47" t="s">
        <v>603</v>
      </c>
      <c r="C8" s="47" t="s">
        <v>603</v>
      </c>
      <c r="D8" s="47" t="s">
        <v>603</v>
      </c>
      <c r="E8" s="47" t="s">
        <v>603</v>
      </c>
      <c r="F8" s="47" t="s">
        <v>603</v>
      </c>
      <c r="J8" s="46">
        <v>7</v>
      </c>
      <c r="K8" s="46">
        <f t="shared" si="0"/>
        <v>31</v>
      </c>
    </row>
    <row r="9" spans="1:13">
      <c r="B9" s="47" t="s">
        <v>604</v>
      </c>
      <c r="C9" s="47" t="s">
        <v>604</v>
      </c>
      <c r="D9" s="47" t="s">
        <v>604</v>
      </c>
      <c r="E9" s="47" t="s">
        <v>604</v>
      </c>
      <c r="F9" s="47" t="s">
        <v>604</v>
      </c>
      <c r="J9" s="46">
        <v>8</v>
      </c>
      <c r="K9" s="46">
        <f t="shared" si="0"/>
        <v>31</v>
      </c>
    </row>
    <row r="10" spans="1:13">
      <c r="B10">
        <v>10</v>
      </c>
      <c r="C10">
        <v>10</v>
      </c>
      <c r="D10">
        <v>10</v>
      </c>
      <c r="E10">
        <v>10</v>
      </c>
      <c r="F10">
        <v>10</v>
      </c>
      <c r="J10" s="46">
        <v>9</v>
      </c>
      <c r="K10" s="46">
        <f t="shared" si="0"/>
        <v>30</v>
      </c>
    </row>
    <row r="11" spans="1:13">
      <c r="B11">
        <v>11</v>
      </c>
      <c r="C11">
        <v>11</v>
      </c>
      <c r="D11">
        <v>11</v>
      </c>
      <c r="E11">
        <v>11</v>
      </c>
      <c r="F11">
        <v>11</v>
      </c>
      <c r="J11" s="46">
        <v>10</v>
      </c>
      <c r="K11" s="46">
        <f t="shared" si="0"/>
        <v>31</v>
      </c>
    </row>
    <row r="12" spans="1:13">
      <c r="B12">
        <v>12</v>
      </c>
      <c r="C12">
        <v>12</v>
      </c>
      <c r="D12">
        <v>12</v>
      </c>
      <c r="E12">
        <v>12</v>
      </c>
      <c r="F12">
        <v>12</v>
      </c>
      <c r="J12" s="46">
        <v>11</v>
      </c>
      <c r="K12" s="46">
        <f t="shared" si="0"/>
        <v>30</v>
      </c>
    </row>
    <row r="13" spans="1:13">
      <c r="B13">
        <v>13</v>
      </c>
      <c r="C13">
        <v>13</v>
      </c>
      <c r="D13">
        <v>13</v>
      </c>
      <c r="E13">
        <v>13</v>
      </c>
      <c r="J13" s="46">
        <v>12</v>
      </c>
      <c r="K13" s="46">
        <f t="shared" si="0"/>
        <v>31</v>
      </c>
    </row>
    <row r="14" spans="1:13">
      <c r="B14">
        <v>14</v>
      </c>
      <c r="C14">
        <v>14</v>
      </c>
      <c r="D14">
        <v>14</v>
      </c>
      <c r="E14">
        <v>14</v>
      </c>
    </row>
    <row r="15" spans="1:13">
      <c r="B15">
        <v>15</v>
      </c>
      <c r="C15">
        <v>15</v>
      </c>
      <c r="D15">
        <v>15</v>
      </c>
      <c r="E15">
        <v>15</v>
      </c>
    </row>
    <row r="16" spans="1:13">
      <c r="B16">
        <v>16</v>
      </c>
      <c r="C16">
        <v>16</v>
      </c>
      <c r="D16">
        <v>16</v>
      </c>
      <c r="E16">
        <v>16</v>
      </c>
    </row>
    <row r="17" spans="2:5">
      <c r="B17">
        <v>17</v>
      </c>
      <c r="C17">
        <v>17</v>
      </c>
      <c r="D17">
        <v>17</v>
      </c>
      <c r="E17">
        <v>17</v>
      </c>
    </row>
    <row r="18" spans="2:5">
      <c r="B18">
        <v>18</v>
      </c>
      <c r="C18">
        <v>18</v>
      </c>
      <c r="D18">
        <v>18</v>
      </c>
      <c r="E18">
        <v>18</v>
      </c>
    </row>
    <row r="19" spans="2:5">
      <c r="B19">
        <v>19</v>
      </c>
      <c r="C19">
        <v>19</v>
      </c>
      <c r="D19">
        <v>19</v>
      </c>
      <c r="E19">
        <v>19</v>
      </c>
    </row>
    <row r="20" spans="2:5">
      <c r="B20">
        <v>20</v>
      </c>
      <c r="C20">
        <v>20</v>
      </c>
      <c r="D20">
        <v>20</v>
      </c>
      <c r="E20">
        <v>20</v>
      </c>
    </row>
    <row r="21" spans="2:5">
      <c r="B21">
        <v>21</v>
      </c>
      <c r="C21">
        <v>21</v>
      </c>
      <c r="D21">
        <v>21</v>
      </c>
      <c r="E21">
        <v>21</v>
      </c>
    </row>
    <row r="22" spans="2:5">
      <c r="B22">
        <v>22</v>
      </c>
      <c r="C22">
        <v>22</v>
      </c>
      <c r="D22">
        <v>22</v>
      </c>
      <c r="E22">
        <v>22</v>
      </c>
    </row>
    <row r="23" spans="2:5">
      <c r="B23">
        <v>23</v>
      </c>
      <c r="C23">
        <v>23</v>
      </c>
      <c r="D23">
        <v>23</v>
      </c>
      <c r="E23">
        <v>23</v>
      </c>
    </row>
    <row r="24" spans="2:5">
      <c r="B24">
        <v>24</v>
      </c>
      <c r="C24">
        <v>24</v>
      </c>
      <c r="D24">
        <v>24</v>
      </c>
      <c r="E24">
        <v>24</v>
      </c>
    </row>
    <row r="25" spans="2:5">
      <c r="B25">
        <v>25</v>
      </c>
      <c r="C25">
        <v>25</v>
      </c>
      <c r="D25">
        <v>25</v>
      </c>
      <c r="E25">
        <v>25</v>
      </c>
    </row>
    <row r="26" spans="2:5">
      <c r="B26">
        <v>26</v>
      </c>
      <c r="C26">
        <v>26</v>
      </c>
      <c r="D26">
        <v>26</v>
      </c>
      <c r="E26">
        <v>26</v>
      </c>
    </row>
    <row r="27" spans="2:5">
      <c r="B27">
        <v>27</v>
      </c>
      <c r="C27">
        <v>27</v>
      </c>
      <c r="D27">
        <v>27</v>
      </c>
      <c r="E27">
        <v>27</v>
      </c>
    </row>
    <row r="28" spans="2:5">
      <c r="B28">
        <v>28</v>
      </c>
      <c r="C28">
        <v>28</v>
      </c>
      <c r="D28">
        <v>28</v>
      </c>
      <c r="E28">
        <v>28</v>
      </c>
    </row>
    <row r="29" spans="2:5">
      <c r="B29">
        <v>29</v>
      </c>
      <c r="C29">
        <v>29</v>
      </c>
      <c r="E29">
        <v>29</v>
      </c>
    </row>
    <row r="30" spans="2:5">
      <c r="B30">
        <v>30</v>
      </c>
      <c r="C30">
        <v>30</v>
      </c>
    </row>
    <row r="31" spans="2:5">
      <c r="B31">
        <v>31</v>
      </c>
    </row>
    <row r="33" spans="1:3">
      <c r="A33" s="261" t="s">
        <v>628</v>
      </c>
      <c r="B33" s="46" t="s">
        <v>696</v>
      </c>
      <c r="C33" s="261" t="s">
        <v>1063</v>
      </c>
    </row>
    <row r="34" spans="1:3">
      <c r="A34" s="261" t="s">
        <v>629</v>
      </c>
      <c r="B34" s="46" t="s">
        <v>696</v>
      </c>
      <c r="C34" s="261" t="s">
        <v>1064</v>
      </c>
    </row>
    <row r="35" spans="1:3">
      <c r="A35" s="261" t="s">
        <v>642</v>
      </c>
      <c r="B35" s="46" t="s">
        <v>696</v>
      </c>
      <c r="C35" s="261" t="s">
        <v>1065</v>
      </c>
    </row>
    <row r="36" spans="1:3">
      <c r="A36" s="261" t="s">
        <v>670</v>
      </c>
      <c r="B36" s="46" t="s">
        <v>696</v>
      </c>
      <c r="C36" s="261" t="s">
        <v>1066</v>
      </c>
    </row>
    <row r="37" spans="1:3">
      <c r="A37" s="261" t="s">
        <v>697</v>
      </c>
      <c r="B37" s="46" t="s">
        <v>696</v>
      </c>
      <c r="C37" s="261" t="s">
        <v>1067</v>
      </c>
    </row>
    <row r="38" spans="1:3">
      <c r="A38" s="261" t="s">
        <v>671</v>
      </c>
      <c r="B38" s="46" t="s">
        <v>696</v>
      </c>
      <c r="C38" s="261" t="s">
        <v>1068</v>
      </c>
    </row>
    <row r="39" spans="1:3">
      <c r="A39" s="261" t="s">
        <v>1069</v>
      </c>
      <c r="B39" s="46" t="s">
        <v>696</v>
      </c>
      <c r="C39" s="261" t="s">
        <v>1071</v>
      </c>
    </row>
    <row r="40" spans="1:3">
      <c r="A40" s="261" t="s">
        <v>630</v>
      </c>
      <c r="B40" s="46" t="s">
        <v>696</v>
      </c>
      <c r="C40" s="261" t="s">
        <v>1079</v>
      </c>
    </row>
    <row r="41" spans="1:3">
      <c r="A41" s="261" t="s">
        <v>610</v>
      </c>
      <c r="B41" s="46" t="s">
        <v>696</v>
      </c>
      <c r="C41" s="261" t="s">
        <v>1071</v>
      </c>
    </row>
    <row r="42" spans="1:3">
      <c r="A42" s="261" t="s">
        <v>611</v>
      </c>
      <c r="B42" s="46" t="s">
        <v>696</v>
      </c>
      <c r="C42" s="261" t="s">
        <v>1080</v>
      </c>
    </row>
    <row r="43" spans="1:3">
      <c r="A43" s="261" t="s">
        <v>661</v>
      </c>
      <c r="B43" s="46" t="s">
        <v>696</v>
      </c>
      <c r="C43" s="261" t="s">
        <v>1081</v>
      </c>
    </row>
    <row r="44" spans="1:3">
      <c r="A44" s="261" t="s">
        <v>698</v>
      </c>
      <c r="B44" s="46" t="s">
        <v>696</v>
      </c>
      <c r="C44" s="261" t="s">
        <v>1082</v>
      </c>
    </row>
    <row r="45" spans="1:3">
      <c r="A45" s="261" t="s">
        <v>643</v>
      </c>
      <c r="B45" s="46" t="s">
        <v>696</v>
      </c>
      <c r="C45" s="261" t="s">
        <v>1083</v>
      </c>
    </row>
    <row r="46" spans="1:3">
      <c r="A46" s="261" t="s">
        <v>662</v>
      </c>
      <c r="B46" s="46" t="s">
        <v>696</v>
      </c>
      <c r="C46" s="261" t="s">
        <v>1084</v>
      </c>
    </row>
    <row r="47" spans="1:3">
      <c r="A47" s="261" t="s">
        <v>631</v>
      </c>
      <c r="B47" s="46" t="s">
        <v>696</v>
      </c>
      <c r="C47" s="261" t="s">
        <v>1085</v>
      </c>
    </row>
    <row r="48" spans="1:3">
      <c r="A48" s="261" t="s">
        <v>672</v>
      </c>
      <c r="B48" s="46" t="s">
        <v>696</v>
      </c>
      <c r="C48" s="261" t="s">
        <v>1086</v>
      </c>
    </row>
    <row r="49" spans="1:3">
      <c r="A49" s="261" t="s">
        <v>612</v>
      </c>
      <c r="B49" s="46" t="s">
        <v>696</v>
      </c>
      <c r="C49" s="261" t="s">
        <v>1087</v>
      </c>
    </row>
    <row r="50" spans="1:3">
      <c r="A50" s="261" t="s">
        <v>673</v>
      </c>
      <c r="B50" s="46" t="s">
        <v>696</v>
      </c>
      <c r="C50" s="261" t="s">
        <v>1088</v>
      </c>
    </row>
    <row r="51" spans="1:3">
      <c r="A51" s="261" t="s">
        <v>644</v>
      </c>
      <c r="B51" s="46" t="s">
        <v>696</v>
      </c>
      <c r="C51" s="261" t="s">
        <v>1089</v>
      </c>
    </row>
    <row r="52" spans="1:3">
      <c r="A52" s="261" t="s">
        <v>1090</v>
      </c>
      <c r="B52" s="46" t="s">
        <v>696</v>
      </c>
      <c r="C52" s="261" t="s">
        <v>1089</v>
      </c>
    </row>
    <row r="53" spans="1:3">
      <c r="A53" s="261" t="s">
        <v>613</v>
      </c>
      <c r="B53" s="46" t="s">
        <v>696</v>
      </c>
      <c r="C53" s="261" t="s">
        <v>1091</v>
      </c>
    </row>
    <row r="54" spans="1:3">
      <c r="A54" s="261" t="s">
        <v>632</v>
      </c>
      <c r="B54" s="46" t="s">
        <v>696</v>
      </c>
      <c r="C54" s="261" t="s">
        <v>1093</v>
      </c>
    </row>
    <row r="55" spans="1:3">
      <c r="A55" s="261" t="s">
        <v>702</v>
      </c>
      <c r="B55" s="46" t="s">
        <v>696</v>
      </c>
      <c r="C55" s="261" t="s">
        <v>1094</v>
      </c>
    </row>
    <row r="56" spans="1:3">
      <c r="A56" s="261" t="s">
        <v>614</v>
      </c>
      <c r="B56" s="46" t="s">
        <v>696</v>
      </c>
      <c r="C56" s="261" t="s">
        <v>1095</v>
      </c>
    </row>
    <row r="57" spans="1:3">
      <c r="A57" s="261" t="s">
        <v>645</v>
      </c>
      <c r="B57" s="46" t="s">
        <v>696</v>
      </c>
      <c r="C57" s="261" t="s">
        <v>1096</v>
      </c>
    </row>
    <row r="58" spans="1:3">
      <c r="A58" s="261" t="s">
        <v>683</v>
      </c>
      <c r="B58" s="46" t="s">
        <v>696</v>
      </c>
      <c r="C58" s="261" t="s">
        <v>1097</v>
      </c>
    </row>
    <row r="59" spans="1:3">
      <c r="A59" s="261" t="s">
        <v>711</v>
      </c>
      <c r="B59" s="46" t="s">
        <v>696</v>
      </c>
      <c r="C59" s="261" t="s">
        <v>1098</v>
      </c>
    </row>
    <row r="60" spans="1:3">
      <c r="A60" s="261" t="s">
        <v>674</v>
      </c>
      <c r="B60" s="46" t="s">
        <v>696</v>
      </c>
      <c r="C60" s="261" t="s">
        <v>1099</v>
      </c>
    </row>
    <row r="61" spans="1:3">
      <c r="A61" s="261" t="s">
        <v>615</v>
      </c>
      <c r="B61" s="46" t="s">
        <v>696</v>
      </c>
      <c r="C61" s="261" t="s">
        <v>1100</v>
      </c>
    </row>
    <row r="62" spans="1:3">
      <c r="A62" s="261" t="s">
        <v>704</v>
      </c>
      <c r="B62" s="46" t="s">
        <v>696</v>
      </c>
      <c r="C62" s="261" t="s">
        <v>1101</v>
      </c>
    </row>
    <row r="63" spans="1:3">
      <c r="A63" s="261" t="s">
        <v>616</v>
      </c>
      <c r="B63" s="46" t="s">
        <v>696</v>
      </c>
      <c r="C63" s="261" t="s">
        <v>1102</v>
      </c>
    </row>
    <row r="64" spans="1:3">
      <c r="A64" s="261" t="s">
        <v>633</v>
      </c>
      <c r="B64" s="46" t="s">
        <v>696</v>
      </c>
      <c r="C64" s="261" t="s">
        <v>1103</v>
      </c>
    </row>
    <row r="65" spans="1:3">
      <c r="A65" s="261" t="s">
        <v>705</v>
      </c>
      <c r="B65" s="46" t="s">
        <v>696</v>
      </c>
      <c r="C65" s="261" t="s">
        <v>1104</v>
      </c>
    </row>
    <row r="66" spans="1:3">
      <c r="A66" s="261" t="s">
        <v>617</v>
      </c>
      <c r="B66" s="46" t="s">
        <v>696</v>
      </c>
      <c r="C66" s="261" t="s">
        <v>1105</v>
      </c>
    </row>
    <row r="67" spans="1:3">
      <c r="A67" s="261" t="s">
        <v>709</v>
      </c>
      <c r="B67" s="46" t="s">
        <v>696</v>
      </c>
      <c r="C67" s="261" t="s">
        <v>1106</v>
      </c>
    </row>
    <row r="68" spans="1:3">
      <c r="A68" s="261" t="s">
        <v>710</v>
      </c>
      <c r="B68" s="46" t="s">
        <v>696</v>
      </c>
      <c r="C68" s="261" t="s">
        <v>1107</v>
      </c>
    </row>
    <row r="69" spans="1:3">
      <c r="A69" s="261" t="s">
        <v>1108</v>
      </c>
      <c r="B69" s="46" t="s">
        <v>696</v>
      </c>
      <c r="C69" s="261" t="s">
        <v>1103</v>
      </c>
    </row>
    <row r="70" spans="1:3">
      <c r="A70" s="261" t="s">
        <v>646</v>
      </c>
      <c r="B70" s="46" t="s">
        <v>696</v>
      </c>
      <c r="C70" s="261" t="s">
        <v>1110</v>
      </c>
    </row>
    <row r="71" spans="1:3">
      <c r="A71" s="261" t="s">
        <v>684</v>
      </c>
      <c r="B71" s="46" t="s">
        <v>696</v>
      </c>
      <c r="C71" s="261" t="s">
        <v>1111</v>
      </c>
    </row>
    <row r="72" spans="1:3">
      <c r="A72" s="261" t="s">
        <v>647</v>
      </c>
      <c r="B72" s="46" t="s">
        <v>696</v>
      </c>
      <c r="C72" s="261" t="s">
        <v>1112</v>
      </c>
    </row>
    <row r="73" spans="1:3">
      <c r="A73" s="261" t="s">
        <v>685</v>
      </c>
      <c r="B73" s="46" t="s">
        <v>696</v>
      </c>
      <c r="C73" s="261" t="s">
        <v>1113</v>
      </c>
    </row>
    <row r="74" spans="1:3">
      <c r="A74" s="261" t="s">
        <v>634</v>
      </c>
      <c r="B74" s="46" t="s">
        <v>696</v>
      </c>
      <c r="C74" s="261" t="s">
        <v>1114</v>
      </c>
    </row>
    <row r="75" spans="1:3">
      <c r="A75" s="261" t="s">
        <v>706</v>
      </c>
      <c r="B75" s="46" t="s">
        <v>696</v>
      </c>
      <c r="C75" s="261" t="s">
        <v>1115</v>
      </c>
    </row>
    <row r="76" spans="1:3">
      <c r="A76" s="261" t="s">
        <v>703</v>
      </c>
      <c r="B76" s="46" t="s">
        <v>696</v>
      </c>
      <c r="C76" s="261" t="s">
        <v>1118</v>
      </c>
    </row>
    <row r="77" spans="1:3">
      <c r="A77" s="261" t="s">
        <v>618</v>
      </c>
      <c r="B77" s="46" t="s">
        <v>696</v>
      </c>
      <c r="C77" s="261" t="s">
        <v>1119</v>
      </c>
    </row>
    <row r="78" spans="1:3">
      <c r="A78" s="261" t="s">
        <v>675</v>
      </c>
      <c r="B78" s="46" t="s">
        <v>696</v>
      </c>
      <c r="C78" s="261" t="s">
        <v>1120</v>
      </c>
    </row>
    <row r="79" spans="1:3">
      <c r="A79" s="261" t="s">
        <v>707</v>
      </c>
      <c r="B79" s="46" t="s">
        <v>696</v>
      </c>
      <c r="C79" s="261" t="s">
        <v>1121</v>
      </c>
    </row>
    <row r="80" spans="1:3">
      <c r="A80" s="261" t="s">
        <v>708</v>
      </c>
      <c r="B80" s="46" t="s">
        <v>696</v>
      </c>
      <c r="C80" s="261" t="s">
        <v>1122</v>
      </c>
    </row>
    <row r="81" spans="1:3">
      <c r="A81" s="261" t="s">
        <v>619</v>
      </c>
      <c r="B81" s="46" t="s">
        <v>696</v>
      </c>
      <c r="C81" s="261" t="s">
        <v>1123</v>
      </c>
    </row>
    <row r="82" spans="1:3">
      <c r="A82" s="261" t="s">
        <v>635</v>
      </c>
      <c r="B82" s="46" t="s">
        <v>696</v>
      </c>
      <c r="C82" s="261" t="s">
        <v>1124</v>
      </c>
    </row>
    <row r="83" spans="1:3">
      <c r="A83" s="261" t="s">
        <v>648</v>
      </c>
      <c r="B83" s="46" t="s">
        <v>696</v>
      </c>
      <c r="C83" s="261" t="s">
        <v>1125</v>
      </c>
    </row>
    <row r="84" spans="1:3">
      <c r="A84" s="261" t="s">
        <v>649</v>
      </c>
      <c r="B84" s="46" t="s">
        <v>696</v>
      </c>
      <c r="C84" s="261" t="s">
        <v>1126</v>
      </c>
    </row>
    <row r="85" spans="1:3">
      <c r="A85" s="261" t="s">
        <v>650</v>
      </c>
      <c r="B85" s="46" t="s">
        <v>696</v>
      </c>
      <c r="C85" s="261" t="s">
        <v>1127</v>
      </c>
    </row>
    <row r="86" spans="1:3">
      <c r="A86" s="261" t="s">
        <v>651</v>
      </c>
      <c r="B86" s="46" t="s">
        <v>696</v>
      </c>
      <c r="C86" s="261" t="s">
        <v>1128</v>
      </c>
    </row>
    <row r="87" spans="1:3">
      <c r="A87" s="261" t="s">
        <v>689</v>
      </c>
      <c r="B87" s="46" t="s">
        <v>696</v>
      </c>
      <c r="C87" s="261" t="s">
        <v>1129</v>
      </c>
    </row>
    <row r="88" spans="1:3">
      <c r="A88" s="261" t="s">
        <v>714</v>
      </c>
      <c r="B88" s="46" t="s">
        <v>696</v>
      </c>
      <c r="C88" s="261" t="s">
        <v>1130</v>
      </c>
    </row>
    <row r="89" spans="1:3">
      <c r="A89" s="261" t="s">
        <v>636</v>
      </c>
      <c r="B89" s="46" t="s">
        <v>696</v>
      </c>
      <c r="C89" s="261" t="s">
        <v>1131</v>
      </c>
    </row>
    <row r="90" spans="1:3">
      <c r="A90" s="261" t="s">
        <v>715</v>
      </c>
      <c r="B90" s="46" t="s">
        <v>696</v>
      </c>
      <c r="C90" s="261" t="s">
        <v>1132</v>
      </c>
    </row>
    <row r="91" spans="1:3">
      <c r="A91" s="261" t="s">
        <v>676</v>
      </c>
      <c r="B91" s="46" t="s">
        <v>696</v>
      </c>
      <c r="C91" s="261" t="s">
        <v>1134</v>
      </c>
    </row>
    <row r="92" spans="1:3">
      <c r="A92" s="261" t="s">
        <v>652</v>
      </c>
      <c r="B92" s="46" t="s">
        <v>696</v>
      </c>
      <c r="C92" s="261" t="s">
        <v>1135</v>
      </c>
    </row>
    <row r="93" spans="1:3">
      <c r="A93" s="261" t="s">
        <v>681</v>
      </c>
      <c r="B93" s="46" t="s">
        <v>696</v>
      </c>
      <c r="C93" s="261" t="s">
        <v>1136</v>
      </c>
    </row>
    <row r="94" spans="1:3">
      <c r="A94" s="261" t="s">
        <v>620</v>
      </c>
      <c r="B94" s="46" t="s">
        <v>696</v>
      </c>
      <c r="C94" s="261" t="s">
        <v>1137</v>
      </c>
    </row>
    <row r="95" spans="1:3">
      <c r="A95" s="261" t="s">
        <v>621</v>
      </c>
      <c r="B95" s="46" t="s">
        <v>696</v>
      </c>
      <c r="C95" s="261" t="s">
        <v>1138</v>
      </c>
    </row>
    <row r="96" spans="1:3">
      <c r="A96" s="261" t="s">
        <v>653</v>
      </c>
      <c r="B96" s="46" t="s">
        <v>696</v>
      </c>
      <c r="C96" s="261" t="s">
        <v>1139</v>
      </c>
    </row>
    <row r="97" spans="1:3">
      <c r="A97" s="261" t="s">
        <v>664</v>
      </c>
      <c r="B97" s="46" t="s">
        <v>696</v>
      </c>
      <c r="C97" s="261" t="s">
        <v>1140</v>
      </c>
    </row>
    <row r="98" spans="1:3">
      <c r="A98" s="261" t="s">
        <v>716</v>
      </c>
      <c r="B98" s="46" t="s">
        <v>696</v>
      </c>
      <c r="C98" s="261" t="s">
        <v>1141</v>
      </c>
    </row>
    <row r="99" spans="1:3">
      <c r="A99" s="261" t="s">
        <v>654</v>
      </c>
      <c r="B99" s="46" t="s">
        <v>696</v>
      </c>
      <c r="C99" s="261" t="s">
        <v>1142</v>
      </c>
    </row>
    <row r="100" spans="1:3">
      <c r="A100" s="261" t="s">
        <v>665</v>
      </c>
      <c r="B100" s="46" t="s">
        <v>696</v>
      </c>
      <c r="C100" s="261" t="s">
        <v>1143</v>
      </c>
    </row>
    <row r="101" spans="1:3">
      <c r="A101" s="261" t="s">
        <v>686</v>
      </c>
      <c r="B101" s="46" t="s">
        <v>696</v>
      </c>
      <c r="C101" s="261" t="s">
        <v>1144</v>
      </c>
    </row>
    <row r="102" spans="1:3">
      <c r="A102" s="261" t="s">
        <v>719</v>
      </c>
      <c r="B102" s="46" t="s">
        <v>696</v>
      </c>
      <c r="C102" s="261" t="s">
        <v>1145</v>
      </c>
    </row>
    <row r="103" spans="1:3">
      <c r="A103" s="261" t="s">
        <v>637</v>
      </c>
      <c r="B103" s="46" t="s">
        <v>696</v>
      </c>
      <c r="C103" s="261" t="s">
        <v>1146</v>
      </c>
    </row>
    <row r="104" spans="1:3">
      <c r="A104" s="261" t="s">
        <v>690</v>
      </c>
      <c r="B104" s="46" t="s">
        <v>696</v>
      </c>
      <c r="C104" s="261" t="s">
        <v>1147</v>
      </c>
    </row>
    <row r="105" spans="1:3">
      <c r="A105" s="261" t="s">
        <v>691</v>
      </c>
      <c r="B105" s="46" t="s">
        <v>696</v>
      </c>
      <c r="C105" s="261" t="s">
        <v>1148</v>
      </c>
    </row>
    <row r="106" spans="1:3">
      <c r="A106" s="261" t="s">
        <v>655</v>
      </c>
      <c r="B106" s="46" t="s">
        <v>696</v>
      </c>
      <c r="C106" s="261" t="s">
        <v>1149</v>
      </c>
    </row>
    <row r="107" spans="1:3">
      <c r="A107" s="261" t="s">
        <v>687</v>
      </c>
      <c r="B107" s="46" t="s">
        <v>696</v>
      </c>
      <c r="C107" s="261" t="s">
        <v>1150</v>
      </c>
    </row>
    <row r="108" spans="1:3">
      <c r="A108" s="261" t="s">
        <v>656</v>
      </c>
      <c r="B108" s="46" t="s">
        <v>696</v>
      </c>
      <c r="C108" s="261" t="s">
        <v>1151</v>
      </c>
    </row>
    <row r="109" spans="1:3">
      <c r="A109" s="261" t="s">
        <v>622</v>
      </c>
      <c r="B109" s="46" t="s">
        <v>696</v>
      </c>
      <c r="C109" s="261" t="s">
        <v>1152</v>
      </c>
    </row>
    <row r="110" spans="1:3">
      <c r="A110" s="261" t="s">
        <v>657</v>
      </c>
      <c r="B110" s="46" t="s">
        <v>696</v>
      </c>
      <c r="C110" s="261" t="s">
        <v>1153</v>
      </c>
    </row>
    <row r="111" spans="1:3">
      <c r="A111" s="261" t="s">
        <v>658</v>
      </c>
      <c r="B111" s="46" t="s">
        <v>696</v>
      </c>
      <c r="C111" s="261" t="s">
        <v>1154</v>
      </c>
    </row>
    <row r="112" spans="1:3">
      <c r="A112" s="261" t="s">
        <v>688</v>
      </c>
      <c r="B112" s="46" t="s">
        <v>696</v>
      </c>
      <c r="C112" s="261" t="s">
        <v>1155</v>
      </c>
    </row>
    <row r="113" spans="1:3">
      <c r="A113" s="261" t="s">
        <v>666</v>
      </c>
      <c r="B113" s="46" t="s">
        <v>696</v>
      </c>
      <c r="C113" s="261" t="s">
        <v>1156</v>
      </c>
    </row>
    <row r="114" spans="1:3">
      <c r="A114" s="261" t="s">
        <v>623</v>
      </c>
      <c r="B114" s="46" t="s">
        <v>696</v>
      </c>
      <c r="C114" s="261" t="s">
        <v>1157</v>
      </c>
    </row>
    <row r="115" spans="1:3">
      <c r="A115" s="261" t="s">
        <v>667</v>
      </c>
      <c r="B115" s="46" t="s">
        <v>696</v>
      </c>
      <c r="C115" s="261" t="s">
        <v>1158</v>
      </c>
    </row>
    <row r="116" spans="1:3">
      <c r="A116" s="261" t="s">
        <v>717</v>
      </c>
      <c r="B116" s="46" t="s">
        <v>696</v>
      </c>
      <c r="C116" s="261" t="s">
        <v>1159</v>
      </c>
    </row>
    <row r="117" spans="1:3">
      <c r="A117" s="261" t="s">
        <v>1160</v>
      </c>
      <c r="B117" s="46" t="s">
        <v>696</v>
      </c>
      <c r="C117" s="261" t="s">
        <v>1158</v>
      </c>
    </row>
    <row r="118" spans="1:3">
      <c r="A118" s="261" t="s">
        <v>677</v>
      </c>
      <c r="B118" s="46" t="s">
        <v>696</v>
      </c>
      <c r="C118" s="261" t="s">
        <v>1162</v>
      </c>
    </row>
    <row r="119" spans="1:3">
      <c r="A119" s="261" t="s">
        <v>678</v>
      </c>
      <c r="B119" s="46" t="s">
        <v>696</v>
      </c>
      <c r="C119" s="261" t="s">
        <v>1163</v>
      </c>
    </row>
    <row r="120" spans="1:3">
      <c r="A120" s="261" t="s">
        <v>718</v>
      </c>
      <c r="B120" s="46" t="s">
        <v>696</v>
      </c>
      <c r="C120" s="261" t="s">
        <v>1164</v>
      </c>
    </row>
    <row r="121" spans="1:3">
      <c r="A121" s="261" t="s">
        <v>722</v>
      </c>
      <c r="B121" s="46" t="s">
        <v>696</v>
      </c>
      <c r="C121" s="261" t="s">
        <v>1166</v>
      </c>
    </row>
    <row r="122" spans="1:3">
      <c r="A122" s="261" t="s">
        <v>724</v>
      </c>
      <c r="B122" s="46" t="s">
        <v>696</v>
      </c>
      <c r="C122" s="261" t="s">
        <v>1167</v>
      </c>
    </row>
    <row r="123" spans="1:3">
      <c r="A123" s="261" t="s">
        <v>1168</v>
      </c>
      <c r="B123" s="46" t="s">
        <v>696</v>
      </c>
      <c r="C123" s="261" t="s">
        <v>1170</v>
      </c>
    </row>
    <row r="124" spans="1:3">
      <c r="A124" s="261" t="s">
        <v>624</v>
      </c>
      <c r="B124" s="46" t="s">
        <v>696</v>
      </c>
      <c r="C124" s="261" t="s">
        <v>1171</v>
      </c>
    </row>
    <row r="125" spans="1:3">
      <c r="A125" s="261" t="s">
        <v>625</v>
      </c>
      <c r="B125" s="46" t="s">
        <v>696</v>
      </c>
      <c r="C125" s="261" t="s">
        <v>1170</v>
      </c>
    </row>
    <row r="126" spans="1:3">
      <c r="A126" s="261" t="s">
        <v>723</v>
      </c>
      <c r="B126" s="46" t="s">
        <v>696</v>
      </c>
      <c r="C126" s="261" t="s">
        <v>1172</v>
      </c>
    </row>
    <row r="127" spans="1:3">
      <c r="A127" s="261" t="s">
        <v>626</v>
      </c>
      <c r="B127" s="46" t="s">
        <v>696</v>
      </c>
      <c r="C127" s="261" t="s">
        <v>1173</v>
      </c>
    </row>
    <row r="128" spans="1:3">
      <c r="A128" s="261" t="s">
        <v>734</v>
      </c>
      <c r="B128" s="46" t="s">
        <v>696</v>
      </c>
      <c r="C128" s="261" t="s">
        <v>1174</v>
      </c>
    </row>
    <row r="129" spans="1:3">
      <c r="A129" s="261" t="s">
        <v>668</v>
      </c>
      <c r="B129" s="46" t="s">
        <v>696</v>
      </c>
      <c r="C129" s="261" t="s">
        <v>1175</v>
      </c>
    </row>
    <row r="130" spans="1:3">
      <c r="A130" s="261" t="s">
        <v>692</v>
      </c>
      <c r="B130" s="46" t="s">
        <v>696</v>
      </c>
      <c r="C130" s="261" t="s">
        <v>1176</v>
      </c>
    </row>
    <row r="131" spans="1:3">
      <c r="A131" s="261" t="s">
        <v>728</v>
      </c>
      <c r="B131" s="46" t="s">
        <v>696</v>
      </c>
      <c r="C131" s="261" t="s">
        <v>1177</v>
      </c>
    </row>
    <row r="132" spans="1:3">
      <c r="A132" s="261" t="s">
        <v>679</v>
      </c>
      <c r="B132" s="46" t="s">
        <v>696</v>
      </c>
      <c r="C132" s="261" t="s">
        <v>1178</v>
      </c>
    </row>
    <row r="133" spans="1:3">
      <c r="A133" s="261" t="s">
        <v>680</v>
      </c>
      <c r="B133" s="46" t="s">
        <v>696</v>
      </c>
      <c r="C133" s="261" t="s">
        <v>1179</v>
      </c>
    </row>
    <row r="134" spans="1:3">
      <c r="A134" s="261" t="s">
        <v>627</v>
      </c>
      <c r="B134" s="46" t="s">
        <v>696</v>
      </c>
      <c r="C134" s="261" t="s">
        <v>1180</v>
      </c>
    </row>
    <row r="135" spans="1:3">
      <c r="A135" s="261" t="s">
        <v>659</v>
      </c>
      <c r="B135" s="46" t="s">
        <v>696</v>
      </c>
      <c r="C135" s="261" t="s">
        <v>1181</v>
      </c>
    </row>
    <row r="136" spans="1:3">
      <c r="A136" s="261" t="s">
        <v>1182</v>
      </c>
      <c r="B136" s="46" t="s">
        <v>696</v>
      </c>
      <c r="C136" s="261" t="s">
        <v>1183</v>
      </c>
    </row>
    <row r="137" spans="1:3">
      <c r="A137" s="261" t="s">
        <v>638</v>
      </c>
      <c r="B137" s="46" t="s">
        <v>696</v>
      </c>
      <c r="C137" s="261" t="s">
        <v>1187</v>
      </c>
    </row>
    <row r="138" spans="1:3">
      <c r="A138" s="261" t="s">
        <v>639</v>
      </c>
      <c r="B138" s="46" t="s">
        <v>696</v>
      </c>
      <c r="C138" s="261" t="s">
        <v>1183</v>
      </c>
    </row>
    <row r="139" spans="1:3">
      <c r="A139" s="261" t="s">
        <v>725</v>
      </c>
      <c r="B139" s="46" t="s">
        <v>696</v>
      </c>
      <c r="C139" s="261" t="s">
        <v>1188</v>
      </c>
    </row>
    <row r="140" spans="1:3">
      <c r="A140" s="261" t="s">
        <v>640</v>
      </c>
      <c r="B140" s="46" t="s">
        <v>696</v>
      </c>
      <c r="C140" s="261" t="s">
        <v>1189</v>
      </c>
    </row>
    <row r="141" spans="1:3">
      <c r="A141" s="261" t="s">
        <v>726</v>
      </c>
      <c r="B141" s="46" t="s">
        <v>696</v>
      </c>
      <c r="C141" s="261" t="s">
        <v>1190</v>
      </c>
    </row>
    <row r="142" spans="1:3">
      <c r="A142" s="261" t="s">
        <v>727</v>
      </c>
      <c r="B142" s="46" t="s">
        <v>696</v>
      </c>
      <c r="C142" s="261" t="s">
        <v>1191</v>
      </c>
    </row>
    <row r="143" spans="1:3">
      <c r="A143" s="261" t="s">
        <v>660</v>
      </c>
      <c r="B143" s="46" t="s">
        <v>696</v>
      </c>
      <c r="C143" s="261" t="s">
        <v>1192</v>
      </c>
    </row>
    <row r="144" spans="1:3">
      <c r="A144" s="261" t="s">
        <v>730</v>
      </c>
      <c r="B144" s="46" t="s">
        <v>696</v>
      </c>
      <c r="C144" s="261" t="s">
        <v>1193</v>
      </c>
    </row>
    <row r="145" spans="1:3">
      <c r="A145" s="261" t="s">
        <v>731</v>
      </c>
      <c r="B145" s="46" t="s">
        <v>696</v>
      </c>
      <c r="C145" s="261" t="s">
        <v>1194</v>
      </c>
    </row>
    <row r="146" spans="1:3">
      <c r="A146" s="261" t="s">
        <v>733</v>
      </c>
      <c r="B146" s="46" t="s">
        <v>696</v>
      </c>
      <c r="C146" s="261" t="s">
        <v>1197</v>
      </c>
    </row>
    <row r="147" spans="1:3">
      <c r="A147" s="261" t="s">
        <v>732</v>
      </c>
      <c r="B147" s="46" t="s">
        <v>696</v>
      </c>
      <c r="C147" s="261" t="s">
        <v>1198</v>
      </c>
    </row>
    <row r="148" spans="1:3">
      <c r="A148" s="261" t="s">
        <v>736</v>
      </c>
      <c r="B148" s="46" t="s">
        <v>696</v>
      </c>
      <c r="C148" s="261" t="s">
        <v>1199</v>
      </c>
    </row>
    <row r="149" spans="1:3">
      <c r="A149" s="261" t="s">
        <v>693</v>
      </c>
      <c r="B149" s="46" t="s">
        <v>696</v>
      </c>
      <c r="C149" s="261" t="s">
        <v>1200</v>
      </c>
    </row>
    <row r="150" spans="1:3">
      <c r="A150" s="261" t="s">
        <v>738</v>
      </c>
      <c r="B150" s="46" t="s">
        <v>696</v>
      </c>
      <c r="C150" s="261" t="s">
        <v>1201</v>
      </c>
    </row>
    <row r="151" spans="1:3">
      <c r="A151" s="261" t="s">
        <v>695</v>
      </c>
      <c r="B151" s="46" t="s">
        <v>696</v>
      </c>
      <c r="C151" s="261" t="s">
        <v>1202</v>
      </c>
    </row>
    <row r="152" spans="1:3">
      <c r="A152" s="261" t="s">
        <v>737</v>
      </c>
      <c r="B152" s="46" t="s">
        <v>696</v>
      </c>
      <c r="C152" s="261" t="s">
        <v>1203</v>
      </c>
    </row>
    <row r="153" spans="1:3">
      <c r="A153" s="261" t="s">
        <v>739</v>
      </c>
      <c r="B153" s="46" t="s">
        <v>696</v>
      </c>
      <c r="C153" s="261" t="s">
        <v>1204</v>
      </c>
    </row>
    <row r="154" spans="1:3">
      <c r="A154" s="261" t="s">
        <v>740</v>
      </c>
      <c r="B154" s="46" t="s">
        <v>696</v>
      </c>
      <c r="C154" s="261" t="s">
        <v>1205</v>
      </c>
    </row>
    <row r="155" spans="1:3">
      <c r="A155" s="261" t="s">
        <v>669</v>
      </c>
      <c r="B155" s="46" t="s">
        <v>696</v>
      </c>
      <c r="C155" s="261" t="s">
        <v>1206</v>
      </c>
    </row>
    <row r="156" spans="1:3">
      <c r="A156" s="261" t="s">
        <v>742</v>
      </c>
      <c r="B156" s="46" t="s">
        <v>696</v>
      </c>
      <c r="C156" s="261" t="s">
        <v>1207</v>
      </c>
    </row>
    <row r="157" spans="1:3">
      <c r="A157" s="261" t="s">
        <v>694</v>
      </c>
      <c r="B157" s="46" t="s">
        <v>696</v>
      </c>
      <c r="C157" s="261" t="s">
        <v>1208</v>
      </c>
    </row>
    <row r="158" spans="1:3">
      <c r="A158" s="261" t="s">
        <v>741</v>
      </c>
      <c r="B158" s="46" t="s">
        <v>696</v>
      </c>
      <c r="C158" s="261" t="s">
        <v>1209</v>
      </c>
    </row>
    <row r="159" spans="1:3">
      <c r="A159" s="261" t="s">
        <v>743</v>
      </c>
      <c r="B159" s="46" t="s">
        <v>696</v>
      </c>
      <c r="C159" s="261" t="s">
        <v>1210</v>
      </c>
    </row>
    <row r="160" spans="1:3">
      <c r="A160" s="261" t="s">
        <v>746</v>
      </c>
      <c r="B160" s="46" t="s">
        <v>696</v>
      </c>
      <c r="C160" s="261" t="s">
        <v>1211</v>
      </c>
    </row>
    <row r="161" spans="1:3">
      <c r="A161" s="261" t="s">
        <v>641</v>
      </c>
      <c r="B161" s="46" t="s">
        <v>696</v>
      </c>
      <c r="C161" s="261" t="s">
        <v>1212</v>
      </c>
    </row>
    <row r="162" spans="1:3">
      <c r="A162" s="261" t="s">
        <v>745</v>
      </c>
      <c r="B162" s="46" t="s">
        <v>696</v>
      </c>
      <c r="C162" s="261" t="s">
        <v>1213</v>
      </c>
    </row>
    <row r="163" spans="1:3">
      <c r="A163" s="261" t="s">
        <v>744</v>
      </c>
      <c r="B163" s="46" t="s">
        <v>696</v>
      </c>
      <c r="C163" s="261" t="s">
        <v>1214</v>
      </c>
    </row>
    <row r="164" spans="1:3">
      <c r="A164" s="261" t="s">
        <v>699</v>
      </c>
      <c r="B164" s="46" t="s">
        <v>696</v>
      </c>
      <c r="C164" s="261" t="s">
        <v>1217</v>
      </c>
    </row>
    <row r="165" spans="1:3">
      <c r="A165" s="261" t="s">
        <v>700</v>
      </c>
      <c r="B165" s="46" t="s">
        <v>696</v>
      </c>
      <c r="C165" s="261" t="s">
        <v>1218</v>
      </c>
    </row>
    <row r="166" spans="1:3">
      <c r="A166" s="261" t="s">
        <v>682</v>
      </c>
      <c r="B166" s="46" t="s">
        <v>696</v>
      </c>
      <c r="C166" s="261" t="s">
        <v>1219</v>
      </c>
    </row>
    <row r="167" spans="1:3">
      <c r="A167" s="261" t="s">
        <v>713</v>
      </c>
      <c r="B167" s="46" t="s">
        <v>696</v>
      </c>
      <c r="C167" s="261" t="s">
        <v>1220</v>
      </c>
    </row>
    <row r="168" spans="1:3">
      <c r="A168" s="261" t="s">
        <v>1250</v>
      </c>
      <c r="B168" s="46" t="s">
        <v>696</v>
      </c>
      <c r="C168" s="261" t="s">
        <v>1123</v>
      </c>
    </row>
    <row r="169" spans="1:3">
      <c r="A169" s="261" t="s">
        <v>720</v>
      </c>
      <c r="B169" s="46" t="s">
        <v>696</v>
      </c>
      <c r="C169" s="261" t="s">
        <v>1222</v>
      </c>
    </row>
    <row r="170" spans="1:3">
      <c r="A170" s="261" t="s">
        <v>1251</v>
      </c>
      <c r="B170" s="46" t="s">
        <v>696</v>
      </c>
      <c r="C170" s="261" t="s">
        <v>916</v>
      </c>
    </row>
    <row r="171" spans="1:3">
      <c r="A171" s="261" t="s">
        <v>1252</v>
      </c>
      <c r="B171" s="46" t="s">
        <v>696</v>
      </c>
      <c r="C171" s="261" t="s">
        <v>1153</v>
      </c>
    </row>
    <row r="172" spans="1:3">
      <c r="A172" s="261" t="s">
        <v>1253</v>
      </c>
      <c r="B172" s="46" t="s">
        <v>696</v>
      </c>
      <c r="C172" s="261" t="s">
        <v>1157</v>
      </c>
    </row>
    <row r="173" spans="1:3">
      <c r="A173" s="261" t="s">
        <v>735</v>
      </c>
      <c r="B173" s="46" t="s">
        <v>696</v>
      </c>
      <c r="C173" s="261" t="s">
        <v>1226</v>
      </c>
    </row>
    <row r="174" spans="1:3">
      <c r="A174" s="261" t="s">
        <v>1254</v>
      </c>
      <c r="B174" s="46" t="s">
        <v>696</v>
      </c>
      <c r="C174" s="261" t="s">
        <v>1178</v>
      </c>
    </row>
    <row r="175" spans="1:3">
      <c r="A175" s="261" t="s">
        <v>1255</v>
      </c>
      <c r="B175" s="46" t="s">
        <v>696</v>
      </c>
      <c r="C175" s="261" t="s">
        <v>1180</v>
      </c>
    </row>
    <row r="176" spans="1:3">
      <c r="A176" s="261" t="s">
        <v>1256</v>
      </c>
      <c r="B176" s="46" t="s">
        <v>696</v>
      </c>
      <c r="C176" s="261" t="s">
        <v>1187</v>
      </c>
    </row>
    <row r="177" spans="1:3">
      <c r="A177" s="261" t="s">
        <v>1257</v>
      </c>
      <c r="B177" s="46" t="s">
        <v>696</v>
      </c>
      <c r="C177" s="261" t="s">
        <v>1199</v>
      </c>
    </row>
    <row r="178" spans="1:3">
      <c r="A178" s="261" t="s">
        <v>1258</v>
      </c>
      <c r="B178" s="46" t="s">
        <v>696</v>
      </c>
      <c r="C178" s="261" t="s">
        <v>1210</v>
      </c>
    </row>
    <row r="179" spans="1:3">
      <c r="A179" s="261" t="s">
        <v>663</v>
      </c>
      <c r="B179" s="46" t="s">
        <v>696</v>
      </c>
      <c r="C179" s="261" t="s">
        <v>1232</v>
      </c>
    </row>
    <row r="180" spans="1:3">
      <c r="A180" s="261" t="s">
        <v>712</v>
      </c>
      <c r="B180" s="46" t="s">
        <v>696</v>
      </c>
      <c r="C180" s="261" t="s">
        <v>1233</v>
      </c>
    </row>
    <row r="181" spans="1:3">
      <c r="A181" s="261" t="s">
        <v>721</v>
      </c>
      <c r="B181" s="46" t="s">
        <v>696</v>
      </c>
      <c r="C181" s="261" t="s">
        <v>1234</v>
      </c>
    </row>
    <row r="182" spans="1:3">
      <c r="A182" s="261" t="s">
        <v>1259</v>
      </c>
      <c r="B182" s="46" t="s">
        <v>696</v>
      </c>
      <c r="C182" s="261" t="s">
        <v>1174</v>
      </c>
    </row>
    <row r="183" spans="1:3">
      <c r="A183" s="261" t="s">
        <v>701</v>
      </c>
      <c r="B183" s="46" t="s">
        <v>696</v>
      </c>
      <c r="C183" s="261" t="s">
        <v>1236</v>
      </c>
    </row>
    <row r="184" spans="1:3">
      <c r="A184" s="261" t="s">
        <v>1260</v>
      </c>
      <c r="B184" s="46" t="s">
        <v>696</v>
      </c>
      <c r="C184" s="261" t="s">
        <v>1172</v>
      </c>
    </row>
    <row r="185" spans="1:3">
      <c r="A185" s="261" t="s">
        <v>1026</v>
      </c>
      <c r="B185" s="46" t="s">
        <v>696</v>
      </c>
      <c r="C185" s="261" t="s">
        <v>1238</v>
      </c>
    </row>
    <row r="186" spans="1:3">
      <c r="A186" s="261" t="s">
        <v>1004</v>
      </c>
      <c r="B186" s="46" t="s">
        <v>696</v>
      </c>
      <c r="C186" s="261" t="s">
        <v>1239</v>
      </c>
    </row>
    <row r="187" spans="1:3">
      <c r="A187" s="261" t="s">
        <v>541</v>
      </c>
      <c r="B187" s="46" t="s">
        <v>696</v>
      </c>
      <c r="C187" s="261" t="s">
        <v>1240</v>
      </c>
    </row>
    <row r="188" spans="1:3">
      <c r="A188" s="261" t="s">
        <v>533</v>
      </c>
      <c r="B188" s="46" t="s">
        <v>696</v>
      </c>
      <c r="C188" s="261" t="s">
        <v>1241</v>
      </c>
    </row>
    <row r="189" spans="1:3">
      <c r="A189" s="261" t="s">
        <v>538</v>
      </c>
      <c r="B189" s="46" t="s">
        <v>696</v>
      </c>
      <c r="C189" s="261" t="s">
        <v>1242</v>
      </c>
    </row>
    <row r="190" spans="1:3">
      <c r="A190" s="261" t="s">
        <v>587</v>
      </c>
      <c r="B190" s="46" t="s">
        <v>696</v>
      </c>
      <c r="C190" s="261" t="s">
        <v>1243</v>
      </c>
    </row>
    <row r="191" spans="1:3">
      <c r="A191" s="261" t="s">
        <v>549</v>
      </c>
      <c r="B191" s="46" t="s">
        <v>696</v>
      </c>
      <c r="C191" s="261" t="s">
        <v>1244</v>
      </c>
    </row>
    <row r="192" spans="1:3">
      <c r="A192" s="261" t="s">
        <v>552</v>
      </c>
      <c r="B192" s="46" t="s">
        <v>696</v>
      </c>
      <c r="C192" s="261" t="s">
        <v>1245</v>
      </c>
    </row>
    <row r="193" spans="1:3">
      <c r="A193" s="261" t="s">
        <v>556</v>
      </c>
      <c r="B193" s="46" t="s">
        <v>696</v>
      </c>
      <c r="C193" s="261" t="s">
        <v>1246</v>
      </c>
    </row>
    <row r="194" spans="1:3">
      <c r="A194" s="261" t="s">
        <v>561</v>
      </c>
      <c r="B194" s="46" t="s">
        <v>696</v>
      </c>
      <c r="C194" s="261" t="s">
        <v>1247</v>
      </c>
    </row>
    <row r="195" spans="1:3">
      <c r="A195" s="261" t="s">
        <v>566</v>
      </c>
      <c r="B195" s="46" t="s">
        <v>696</v>
      </c>
      <c r="C195" s="261" t="s">
        <v>1248</v>
      </c>
    </row>
    <row r="196" spans="1:3">
      <c r="A196" s="261" t="s">
        <v>569</v>
      </c>
      <c r="B196" s="46" t="s">
        <v>696</v>
      </c>
      <c r="C196" s="261" t="s">
        <v>1249</v>
      </c>
    </row>
  </sheetData>
  <phoneticPr fontId="4"/>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271"/>
  <sheetViews>
    <sheetView workbookViewId="0">
      <pane ySplit="2" topLeftCell="A3" activePane="bottomLeft" state="frozen"/>
      <selection activeCell="D7" sqref="D7:F7"/>
      <selection pane="bottomLeft" activeCell="H121" sqref="H121"/>
    </sheetView>
  </sheetViews>
  <sheetFormatPr defaultColWidth="9" defaultRowHeight="13"/>
  <cols>
    <col min="1" max="1" width="4.453125" style="43" bestFit="1" customWidth="1"/>
    <col min="2" max="2" width="28" style="43" customWidth="1"/>
    <col min="3" max="3" width="13.08984375" style="43" customWidth="1"/>
    <col min="4" max="4" width="9.7265625" style="43" customWidth="1"/>
    <col min="5" max="5" width="18.26953125" style="43" customWidth="1"/>
    <col min="6" max="6" width="14" style="43" customWidth="1"/>
    <col min="7" max="16384" width="9" style="43"/>
  </cols>
  <sheetData>
    <row r="1" spans="1:6">
      <c r="A1" s="44" t="s">
        <v>605</v>
      </c>
      <c r="B1" s="48" t="s">
        <v>606</v>
      </c>
      <c r="C1" s="48" t="s">
        <v>609</v>
      </c>
      <c r="D1" s="52" t="s">
        <v>749</v>
      </c>
      <c r="E1" s="48" t="s">
        <v>607</v>
      </c>
      <c r="F1" s="48" t="s">
        <v>608</v>
      </c>
    </row>
    <row r="2" spans="1:6">
      <c r="A2" s="46">
        <v>1</v>
      </c>
      <c r="B2" s="46" t="s">
        <v>628</v>
      </c>
      <c r="C2" s="46" t="s">
        <v>1018</v>
      </c>
      <c r="D2" s="46" t="s">
        <v>953</v>
      </c>
      <c r="E2" s="46" t="s">
        <v>1261</v>
      </c>
      <c r="F2" s="48" t="s">
        <v>1063</v>
      </c>
    </row>
    <row r="3" spans="1:6">
      <c r="A3" s="46">
        <v>2</v>
      </c>
      <c r="B3" s="46" t="s">
        <v>642</v>
      </c>
      <c r="C3" s="46" t="s">
        <v>952</v>
      </c>
      <c r="D3" s="46" t="s">
        <v>953</v>
      </c>
      <c r="E3" s="46" t="s">
        <v>1262</v>
      </c>
      <c r="F3" s="48" t="s">
        <v>1263</v>
      </c>
    </row>
    <row r="4" spans="1:6">
      <c r="A4" s="46">
        <v>3</v>
      </c>
      <c r="B4" s="46" t="s">
        <v>670</v>
      </c>
      <c r="C4" s="46" t="s">
        <v>1264</v>
      </c>
      <c r="D4" s="46" t="s">
        <v>953</v>
      </c>
      <c r="E4" s="46" t="s">
        <v>1265</v>
      </c>
      <c r="F4" s="48" t="s">
        <v>1266</v>
      </c>
    </row>
    <row r="5" spans="1:6">
      <c r="A5" s="46">
        <v>4</v>
      </c>
      <c r="B5" s="46" t="s">
        <v>697</v>
      </c>
      <c r="C5" s="46" t="s">
        <v>954</v>
      </c>
      <c r="D5" s="46" t="s">
        <v>953</v>
      </c>
      <c r="E5" s="46" t="s">
        <v>1267</v>
      </c>
      <c r="F5" s="48" t="s">
        <v>1268</v>
      </c>
    </row>
    <row r="6" spans="1:6">
      <c r="A6" s="46">
        <v>5</v>
      </c>
      <c r="B6" s="46" t="s">
        <v>697</v>
      </c>
      <c r="C6" s="46" t="s">
        <v>954</v>
      </c>
      <c r="D6" s="46" t="s">
        <v>953</v>
      </c>
      <c r="E6" s="46" t="s">
        <v>1269</v>
      </c>
      <c r="F6" s="48" t="s">
        <v>1268</v>
      </c>
    </row>
    <row r="7" spans="1:6">
      <c r="A7" s="46">
        <v>6</v>
      </c>
      <c r="B7" s="46" t="s">
        <v>671</v>
      </c>
      <c r="C7" s="46" t="s">
        <v>955</v>
      </c>
      <c r="D7" s="46" t="s">
        <v>953</v>
      </c>
      <c r="E7" s="46" t="s">
        <v>1270</v>
      </c>
      <c r="F7" s="48" t="s">
        <v>1271</v>
      </c>
    </row>
    <row r="8" spans="1:6">
      <c r="A8" s="46">
        <v>7</v>
      </c>
      <c r="B8" s="46" t="s">
        <v>631</v>
      </c>
      <c r="C8" s="46" t="s">
        <v>1272</v>
      </c>
      <c r="D8" s="46" t="s">
        <v>953</v>
      </c>
      <c r="E8" s="46" t="s">
        <v>1273</v>
      </c>
      <c r="F8" s="48" t="s">
        <v>1274</v>
      </c>
    </row>
    <row r="9" spans="1:6">
      <c r="A9" s="46">
        <v>8</v>
      </c>
      <c r="B9" s="46" t="s">
        <v>683</v>
      </c>
      <c r="C9" s="46" t="s">
        <v>960</v>
      </c>
      <c r="D9" s="46" t="s">
        <v>953</v>
      </c>
      <c r="E9" s="46" t="s">
        <v>1275</v>
      </c>
      <c r="F9" s="48" t="s">
        <v>1276</v>
      </c>
    </row>
    <row r="10" spans="1:6">
      <c r="A10" s="46">
        <v>9</v>
      </c>
      <c r="B10" s="46" t="s">
        <v>616</v>
      </c>
      <c r="C10" s="46" t="s">
        <v>1031</v>
      </c>
      <c r="D10" s="46" t="s">
        <v>953</v>
      </c>
      <c r="E10" s="46" t="s">
        <v>1277</v>
      </c>
      <c r="F10" s="48" t="s">
        <v>1278</v>
      </c>
    </row>
    <row r="11" spans="1:6">
      <c r="A11" s="46">
        <v>10</v>
      </c>
      <c r="B11" s="46" t="s">
        <v>705</v>
      </c>
      <c r="C11" s="46" t="s">
        <v>992</v>
      </c>
      <c r="D11" s="46" t="s">
        <v>953</v>
      </c>
      <c r="E11" s="46" t="s">
        <v>1279</v>
      </c>
      <c r="F11" s="48" t="s">
        <v>1280</v>
      </c>
    </row>
    <row r="12" spans="1:6">
      <c r="A12" s="46">
        <v>11</v>
      </c>
      <c r="B12" s="46" t="s">
        <v>710</v>
      </c>
      <c r="C12" s="46" t="s">
        <v>1281</v>
      </c>
      <c r="D12" s="46" t="s">
        <v>953</v>
      </c>
      <c r="E12" s="46" t="s">
        <v>1282</v>
      </c>
      <c r="F12" s="48" t="s">
        <v>1283</v>
      </c>
    </row>
    <row r="13" spans="1:6">
      <c r="A13" s="46">
        <v>12</v>
      </c>
      <c r="B13" s="46" t="s">
        <v>647</v>
      </c>
      <c r="C13" s="46" t="s">
        <v>1020</v>
      </c>
      <c r="D13" s="46" t="s">
        <v>953</v>
      </c>
      <c r="E13" s="46" t="s">
        <v>1284</v>
      </c>
      <c r="F13" s="48" t="s">
        <v>940</v>
      </c>
    </row>
    <row r="14" spans="1:6">
      <c r="A14" s="46">
        <v>13</v>
      </c>
      <c r="B14" s="46" t="s">
        <v>685</v>
      </c>
      <c r="C14" s="46" t="s">
        <v>1032</v>
      </c>
      <c r="D14" s="46" t="s">
        <v>953</v>
      </c>
      <c r="E14" s="46" t="s">
        <v>1285</v>
      </c>
      <c r="F14" s="48" t="s">
        <v>1286</v>
      </c>
    </row>
    <row r="15" spans="1:6">
      <c r="A15" s="46">
        <v>14</v>
      </c>
      <c r="B15" s="46" t="s">
        <v>634</v>
      </c>
      <c r="C15" s="46" t="s">
        <v>1049</v>
      </c>
      <c r="D15" s="46" t="s">
        <v>953</v>
      </c>
      <c r="E15" s="46" t="s">
        <v>1287</v>
      </c>
      <c r="F15" s="48" t="s">
        <v>903</v>
      </c>
    </row>
    <row r="16" spans="1:6">
      <c r="A16" s="46">
        <v>15</v>
      </c>
      <c r="B16" s="46" t="s">
        <v>618</v>
      </c>
      <c r="C16" s="46" t="s">
        <v>963</v>
      </c>
      <c r="D16" s="46" t="s">
        <v>953</v>
      </c>
      <c r="E16" s="46" t="s">
        <v>1288</v>
      </c>
      <c r="F16" s="48" t="s">
        <v>941</v>
      </c>
    </row>
    <row r="17" spans="1:6">
      <c r="A17" s="46">
        <v>16</v>
      </c>
      <c r="B17" s="46" t="s">
        <v>618</v>
      </c>
      <c r="C17" s="46" t="s">
        <v>963</v>
      </c>
      <c r="D17" s="46" t="s">
        <v>953</v>
      </c>
      <c r="E17" s="46" t="s">
        <v>1289</v>
      </c>
      <c r="F17" s="48" t="s">
        <v>941</v>
      </c>
    </row>
    <row r="18" spans="1:6">
      <c r="A18" s="46">
        <v>17</v>
      </c>
      <c r="B18" s="46" t="s">
        <v>707</v>
      </c>
      <c r="C18" s="46" t="s">
        <v>995</v>
      </c>
      <c r="D18" s="46" t="s">
        <v>953</v>
      </c>
      <c r="E18" s="46" t="s">
        <v>1290</v>
      </c>
      <c r="F18" s="48" t="s">
        <v>1291</v>
      </c>
    </row>
    <row r="19" spans="1:6">
      <c r="A19" s="46">
        <v>18</v>
      </c>
      <c r="B19" s="46" t="s">
        <v>708</v>
      </c>
      <c r="C19" s="46" t="s">
        <v>1010</v>
      </c>
      <c r="D19" s="46" t="s">
        <v>953</v>
      </c>
      <c r="E19" s="46" t="s">
        <v>1292</v>
      </c>
      <c r="F19" s="48" t="s">
        <v>1293</v>
      </c>
    </row>
    <row r="20" spans="1:6">
      <c r="A20" s="46">
        <v>19</v>
      </c>
      <c r="B20" s="46" t="s">
        <v>712</v>
      </c>
      <c r="C20" s="46" t="s">
        <v>996</v>
      </c>
      <c r="D20" s="46" t="s">
        <v>953</v>
      </c>
      <c r="E20" s="46" t="s">
        <v>1294</v>
      </c>
      <c r="F20" s="48" t="s">
        <v>1295</v>
      </c>
    </row>
    <row r="21" spans="1:6">
      <c r="A21" s="46">
        <v>20</v>
      </c>
      <c r="B21" s="46" t="s">
        <v>714</v>
      </c>
      <c r="C21" s="46" t="s">
        <v>1296</v>
      </c>
      <c r="D21" s="46" t="s">
        <v>953</v>
      </c>
      <c r="E21" s="46" t="s">
        <v>1297</v>
      </c>
      <c r="F21" s="48" t="s">
        <v>1298</v>
      </c>
    </row>
    <row r="22" spans="1:6">
      <c r="A22" s="46">
        <v>21</v>
      </c>
      <c r="B22" s="46" t="s">
        <v>620</v>
      </c>
      <c r="C22" s="46" t="s">
        <v>1012</v>
      </c>
      <c r="D22" s="46" t="s">
        <v>953</v>
      </c>
      <c r="E22" s="46" t="s">
        <v>1299</v>
      </c>
      <c r="F22" s="48" t="s">
        <v>904</v>
      </c>
    </row>
    <row r="23" spans="1:6">
      <c r="A23" s="46">
        <v>22</v>
      </c>
      <c r="B23" s="46" t="s">
        <v>664</v>
      </c>
      <c r="C23" s="46" t="s">
        <v>1300</v>
      </c>
      <c r="D23" s="46" t="s">
        <v>953</v>
      </c>
      <c r="E23" s="46" t="s">
        <v>1301</v>
      </c>
      <c r="F23" s="48" t="s">
        <v>1302</v>
      </c>
    </row>
    <row r="24" spans="1:6">
      <c r="A24" s="46">
        <v>23</v>
      </c>
      <c r="B24" s="46" t="s">
        <v>654</v>
      </c>
      <c r="C24" s="46" t="s">
        <v>968</v>
      </c>
      <c r="D24" s="46" t="s">
        <v>953</v>
      </c>
      <c r="E24" s="46" t="s">
        <v>1303</v>
      </c>
      <c r="F24" s="48" t="s">
        <v>943</v>
      </c>
    </row>
    <row r="25" spans="1:6">
      <c r="A25" s="46">
        <v>24</v>
      </c>
      <c r="B25" s="46" t="s">
        <v>691</v>
      </c>
      <c r="C25" s="46" t="s">
        <v>1304</v>
      </c>
      <c r="D25" s="46" t="s">
        <v>953</v>
      </c>
      <c r="E25" s="46" t="s">
        <v>1305</v>
      </c>
      <c r="F25" s="48" t="s">
        <v>1306</v>
      </c>
    </row>
    <row r="26" spans="1:6">
      <c r="A26" s="46">
        <v>25</v>
      </c>
      <c r="B26" s="46" t="s">
        <v>655</v>
      </c>
      <c r="C26" s="46" t="s">
        <v>970</v>
      </c>
      <c r="D26" s="46" t="s">
        <v>953</v>
      </c>
      <c r="E26" s="46" t="s">
        <v>1307</v>
      </c>
      <c r="F26" s="48" t="s">
        <v>1308</v>
      </c>
    </row>
    <row r="27" spans="1:6">
      <c r="A27" s="46">
        <v>26</v>
      </c>
      <c r="B27" s="46" t="s">
        <v>656</v>
      </c>
      <c r="C27" s="46" t="s">
        <v>1309</v>
      </c>
      <c r="D27" s="46" t="s">
        <v>953</v>
      </c>
      <c r="E27" s="46" t="s">
        <v>1310</v>
      </c>
      <c r="F27" s="48" t="s">
        <v>1311</v>
      </c>
    </row>
    <row r="28" spans="1:6">
      <c r="A28" s="46">
        <v>27</v>
      </c>
      <c r="B28" s="46" t="s">
        <v>622</v>
      </c>
      <c r="C28" s="46" t="s">
        <v>978</v>
      </c>
      <c r="D28" s="46" t="s">
        <v>953</v>
      </c>
      <c r="E28" s="46" t="s">
        <v>1312</v>
      </c>
      <c r="F28" s="48" t="s">
        <v>912</v>
      </c>
    </row>
    <row r="29" spans="1:6">
      <c r="A29" s="46">
        <v>28</v>
      </c>
      <c r="B29" s="46" t="s">
        <v>658</v>
      </c>
      <c r="C29" s="46" t="s">
        <v>1013</v>
      </c>
      <c r="D29" s="46" t="s">
        <v>953</v>
      </c>
      <c r="E29" s="46" t="s">
        <v>1313</v>
      </c>
      <c r="F29" s="48" t="s">
        <v>1314</v>
      </c>
    </row>
    <row r="30" spans="1:6">
      <c r="A30" s="46">
        <v>29</v>
      </c>
      <c r="B30" s="46" t="s">
        <v>724</v>
      </c>
      <c r="C30" s="46" t="s">
        <v>1014</v>
      </c>
      <c r="D30" s="46" t="s">
        <v>953</v>
      </c>
      <c r="E30" s="46" t="s">
        <v>1315</v>
      </c>
      <c r="F30" s="48" t="s">
        <v>1316</v>
      </c>
    </row>
    <row r="31" spans="1:6">
      <c r="A31" s="46">
        <v>30</v>
      </c>
      <c r="B31" s="46" t="s">
        <v>624</v>
      </c>
      <c r="C31" s="46" t="s">
        <v>1002</v>
      </c>
      <c r="D31" s="46" t="s">
        <v>953</v>
      </c>
      <c r="E31" s="46" t="s">
        <v>1317</v>
      </c>
      <c r="F31" s="48" t="s">
        <v>1318</v>
      </c>
    </row>
    <row r="32" spans="1:6">
      <c r="A32" s="46">
        <v>31</v>
      </c>
      <c r="B32" s="46" t="s">
        <v>625</v>
      </c>
      <c r="C32" s="46" t="s">
        <v>979</v>
      </c>
      <c r="D32" s="46" t="s">
        <v>953</v>
      </c>
      <c r="E32" s="46" t="s">
        <v>1319</v>
      </c>
      <c r="F32" s="48" t="s">
        <v>913</v>
      </c>
    </row>
    <row r="33" spans="1:6">
      <c r="A33" s="46">
        <v>32</v>
      </c>
      <c r="B33" s="46" t="s">
        <v>659</v>
      </c>
      <c r="C33" s="46" t="s">
        <v>1320</v>
      </c>
      <c r="D33" s="46" t="s">
        <v>953</v>
      </c>
      <c r="E33" s="46" t="s">
        <v>1321</v>
      </c>
      <c r="F33" s="48" t="s">
        <v>1322</v>
      </c>
    </row>
    <row r="34" spans="1:6">
      <c r="A34" s="46">
        <v>33</v>
      </c>
      <c r="B34" s="46" t="s">
        <v>659</v>
      </c>
      <c r="C34" s="46" t="s">
        <v>1320</v>
      </c>
      <c r="D34" s="46" t="s">
        <v>953</v>
      </c>
      <c r="E34" s="46" t="s">
        <v>1323</v>
      </c>
      <c r="F34" s="48" t="s">
        <v>1322</v>
      </c>
    </row>
    <row r="35" spans="1:6">
      <c r="A35" s="46">
        <v>34</v>
      </c>
      <c r="B35" s="46" t="s">
        <v>1324</v>
      </c>
      <c r="C35" s="46" t="s">
        <v>1325</v>
      </c>
      <c r="D35" s="46" t="s">
        <v>953</v>
      </c>
      <c r="E35" s="46" t="s">
        <v>1326</v>
      </c>
      <c r="F35" s="48" t="s">
        <v>1327</v>
      </c>
    </row>
    <row r="36" spans="1:6">
      <c r="A36" s="46">
        <v>35</v>
      </c>
      <c r="B36" s="46" t="s">
        <v>731</v>
      </c>
      <c r="C36" s="46" t="s">
        <v>1017</v>
      </c>
      <c r="D36" s="46" t="s">
        <v>953</v>
      </c>
      <c r="E36" s="46" t="s">
        <v>1328</v>
      </c>
      <c r="F36" s="48" t="s">
        <v>729</v>
      </c>
    </row>
    <row r="37" spans="1:6">
      <c r="A37" s="46">
        <v>36</v>
      </c>
      <c r="B37" s="46" t="s">
        <v>693</v>
      </c>
      <c r="C37" s="46" t="s">
        <v>981</v>
      </c>
      <c r="D37" s="46" t="s">
        <v>953</v>
      </c>
      <c r="E37" s="46" t="s">
        <v>1329</v>
      </c>
      <c r="F37" s="48" t="s">
        <v>1200</v>
      </c>
    </row>
    <row r="38" spans="1:6">
      <c r="A38" s="46">
        <v>37</v>
      </c>
      <c r="B38" s="46" t="s">
        <v>694</v>
      </c>
      <c r="C38" s="46" t="s">
        <v>982</v>
      </c>
      <c r="D38" s="46" t="s">
        <v>953</v>
      </c>
      <c r="E38" s="46" t="s">
        <v>1330</v>
      </c>
      <c r="F38" s="48" t="s">
        <v>950</v>
      </c>
    </row>
    <row r="39" spans="1:6">
      <c r="A39" s="46">
        <v>38</v>
      </c>
      <c r="B39" s="46" t="s">
        <v>1004</v>
      </c>
      <c r="C39" s="46" t="s">
        <v>1331</v>
      </c>
      <c r="D39" s="46" t="s">
        <v>953</v>
      </c>
      <c r="E39" s="46" t="s">
        <v>1332</v>
      </c>
      <c r="F39" s="48" t="s">
        <v>1333</v>
      </c>
    </row>
    <row r="40" spans="1:6">
      <c r="A40" s="46">
        <v>39</v>
      </c>
      <c r="B40" s="46" t="s">
        <v>1334</v>
      </c>
      <c r="C40" s="46" t="s">
        <v>1335</v>
      </c>
      <c r="D40" s="46" t="s">
        <v>953</v>
      </c>
      <c r="E40" s="46" t="s">
        <v>1336</v>
      </c>
      <c r="F40" s="48" t="s">
        <v>951</v>
      </c>
    </row>
    <row r="41" spans="1:6">
      <c r="A41" s="46">
        <v>40</v>
      </c>
      <c r="B41" s="46" t="s">
        <v>569</v>
      </c>
      <c r="C41" s="46" t="s">
        <v>1028</v>
      </c>
      <c r="D41" s="46" t="s">
        <v>953</v>
      </c>
      <c r="E41" s="46" t="s">
        <v>1337</v>
      </c>
      <c r="F41" s="48" t="s">
        <v>1338</v>
      </c>
    </row>
    <row r="42" spans="1:6">
      <c r="A42" s="46">
        <v>41</v>
      </c>
      <c r="B42" s="46" t="s">
        <v>569</v>
      </c>
      <c r="C42" s="46" t="s">
        <v>1028</v>
      </c>
      <c r="D42" s="46" t="s">
        <v>953</v>
      </c>
      <c r="E42" s="46" t="s">
        <v>1339</v>
      </c>
      <c r="F42" s="49" t="s">
        <v>1338</v>
      </c>
    </row>
    <row r="43" spans="1:6">
      <c r="A43" s="46">
        <v>42</v>
      </c>
      <c r="B43" s="46" t="s">
        <v>642</v>
      </c>
      <c r="C43" s="46" t="s">
        <v>952</v>
      </c>
      <c r="D43" s="46" t="s">
        <v>975</v>
      </c>
      <c r="E43" s="46" t="s">
        <v>1340</v>
      </c>
      <c r="F43" s="49" t="s">
        <v>1263</v>
      </c>
    </row>
    <row r="44" spans="1:6">
      <c r="A44" s="46">
        <v>43</v>
      </c>
      <c r="B44" s="46" t="s">
        <v>642</v>
      </c>
      <c r="C44" s="46" t="s">
        <v>952</v>
      </c>
      <c r="D44" s="46" t="s">
        <v>975</v>
      </c>
      <c r="E44" s="46" t="s">
        <v>1341</v>
      </c>
      <c r="F44" s="48" t="s">
        <v>1263</v>
      </c>
    </row>
    <row r="45" spans="1:6">
      <c r="A45" s="46">
        <v>44</v>
      </c>
      <c r="B45" s="46" t="s">
        <v>697</v>
      </c>
      <c r="C45" s="46" t="s">
        <v>954</v>
      </c>
      <c r="D45" s="46" t="s">
        <v>975</v>
      </c>
      <c r="E45" s="46" t="s">
        <v>1342</v>
      </c>
      <c r="F45" s="48" t="s">
        <v>1268</v>
      </c>
    </row>
    <row r="46" spans="1:6">
      <c r="A46" s="46">
        <v>45</v>
      </c>
      <c r="B46" s="46" t="s">
        <v>697</v>
      </c>
      <c r="C46" s="46" t="s">
        <v>954</v>
      </c>
      <c r="D46" s="46" t="s">
        <v>975</v>
      </c>
      <c r="E46" s="46" t="s">
        <v>1343</v>
      </c>
      <c r="F46" s="48" t="s">
        <v>1268</v>
      </c>
    </row>
    <row r="47" spans="1:6">
      <c r="A47" s="46">
        <v>46</v>
      </c>
      <c r="B47" s="46" t="s">
        <v>1344</v>
      </c>
      <c r="C47" s="46" t="s">
        <v>1345</v>
      </c>
      <c r="D47" s="46" t="s">
        <v>975</v>
      </c>
      <c r="E47" s="46" t="s">
        <v>1346</v>
      </c>
      <c r="F47" s="48" t="s">
        <v>1347</v>
      </c>
    </row>
    <row r="48" spans="1:6">
      <c r="A48" s="46">
        <v>47</v>
      </c>
      <c r="B48" s="46" t="s">
        <v>662</v>
      </c>
      <c r="C48" s="46" t="s">
        <v>988</v>
      </c>
      <c r="D48" s="46" t="s">
        <v>975</v>
      </c>
      <c r="E48" s="46" t="s">
        <v>1348</v>
      </c>
      <c r="F48" s="48" t="s">
        <v>1349</v>
      </c>
    </row>
    <row r="49" spans="1:6">
      <c r="A49" s="46">
        <v>48</v>
      </c>
      <c r="B49" s="46" t="s">
        <v>673</v>
      </c>
      <c r="C49" s="46" t="s">
        <v>957</v>
      </c>
      <c r="D49" s="46" t="s">
        <v>975</v>
      </c>
      <c r="E49" s="46" t="s">
        <v>1350</v>
      </c>
      <c r="F49" s="48" t="s">
        <v>1088</v>
      </c>
    </row>
    <row r="50" spans="1:6">
      <c r="A50" s="46">
        <v>49</v>
      </c>
      <c r="B50" s="46" t="s">
        <v>701</v>
      </c>
      <c r="C50" s="46" t="s">
        <v>1351</v>
      </c>
      <c r="D50" s="46" t="s">
        <v>975</v>
      </c>
      <c r="E50" s="46" t="s">
        <v>1352</v>
      </c>
      <c r="F50" s="48" t="s">
        <v>1353</v>
      </c>
    </row>
    <row r="51" spans="1:6">
      <c r="A51" s="46">
        <v>50</v>
      </c>
      <c r="B51" s="46" t="s">
        <v>645</v>
      </c>
      <c r="C51" s="46" t="s">
        <v>959</v>
      </c>
      <c r="D51" s="46" t="s">
        <v>975</v>
      </c>
      <c r="E51" s="46" t="s">
        <v>1354</v>
      </c>
      <c r="F51" s="48" t="s">
        <v>1355</v>
      </c>
    </row>
    <row r="52" spans="1:6">
      <c r="A52" s="46">
        <v>51</v>
      </c>
      <c r="B52" s="46" t="s">
        <v>615</v>
      </c>
      <c r="C52" s="46" t="s">
        <v>962</v>
      </c>
      <c r="D52" s="46" t="s">
        <v>975</v>
      </c>
      <c r="E52" s="46" t="s">
        <v>1356</v>
      </c>
      <c r="F52" s="48" t="s">
        <v>1357</v>
      </c>
    </row>
    <row r="53" spans="1:6">
      <c r="A53" s="46">
        <v>52</v>
      </c>
      <c r="B53" s="46" t="s">
        <v>663</v>
      </c>
      <c r="C53" s="46" t="s">
        <v>1008</v>
      </c>
      <c r="D53" s="46" t="s">
        <v>975</v>
      </c>
      <c r="E53" s="46" t="s">
        <v>1358</v>
      </c>
      <c r="F53" s="48" t="s">
        <v>1232</v>
      </c>
    </row>
    <row r="54" spans="1:6">
      <c r="A54" s="46">
        <v>53</v>
      </c>
      <c r="B54" s="46" t="s">
        <v>705</v>
      </c>
      <c r="C54" s="46" t="s">
        <v>992</v>
      </c>
      <c r="D54" s="46" t="s">
        <v>975</v>
      </c>
      <c r="E54" s="46" t="s">
        <v>1359</v>
      </c>
      <c r="F54" s="48" t="s">
        <v>1280</v>
      </c>
    </row>
    <row r="55" spans="1:6">
      <c r="A55" s="46">
        <v>54</v>
      </c>
      <c r="B55" s="46" t="s">
        <v>709</v>
      </c>
      <c r="C55" s="46" t="s">
        <v>1009</v>
      </c>
      <c r="D55" s="46" t="s">
        <v>975</v>
      </c>
      <c r="E55" s="46" t="s">
        <v>1360</v>
      </c>
      <c r="F55" s="48" t="s">
        <v>1106</v>
      </c>
    </row>
    <row r="56" spans="1:6">
      <c r="A56" s="46">
        <v>55</v>
      </c>
      <c r="B56" s="46" t="s">
        <v>710</v>
      </c>
      <c r="C56" s="46" t="s">
        <v>1281</v>
      </c>
      <c r="D56" s="46" t="s">
        <v>975</v>
      </c>
      <c r="E56" s="46" t="s">
        <v>1361</v>
      </c>
      <c r="F56" s="48" t="s">
        <v>1283</v>
      </c>
    </row>
    <row r="57" spans="1:6">
      <c r="A57" s="46">
        <v>56</v>
      </c>
      <c r="B57" s="46" t="s">
        <v>710</v>
      </c>
      <c r="C57" s="46" t="s">
        <v>1281</v>
      </c>
      <c r="D57" s="46" t="s">
        <v>975</v>
      </c>
      <c r="E57" s="46" t="s">
        <v>1362</v>
      </c>
      <c r="F57" s="48" t="s">
        <v>1283</v>
      </c>
    </row>
    <row r="58" spans="1:6">
      <c r="A58" s="46">
        <v>57</v>
      </c>
      <c r="B58" s="46" t="s">
        <v>647</v>
      </c>
      <c r="C58" s="46" t="s">
        <v>1020</v>
      </c>
      <c r="D58" s="46" t="s">
        <v>975</v>
      </c>
      <c r="E58" s="46" t="s">
        <v>1363</v>
      </c>
      <c r="F58" s="48" t="s">
        <v>940</v>
      </c>
    </row>
    <row r="59" spans="1:6">
      <c r="A59" s="46">
        <v>58</v>
      </c>
      <c r="B59" s="46" t="s">
        <v>647</v>
      </c>
      <c r="C59" s="46" t="s">
        <v>1020</v>
      </c>
      <c r="D59" s="46" t="s">
        <v>975</v>
      </c>
      <c r="E59" s="46" t="s">
        <v>1364</v>
      </c>
      <c r="F59" s="48" t="s">
        <v>940</v>
      </c>
    </row>
    <row r="60" spans="1:6">
      <c r="A60" s="46">
        <v>59</v>
      </c>
      <c r="B60" s="46" t="s">
        <v>647</v>
      </c>
      <c r="C60" s="46" t="s">
        <v>1020</v>
      </c>
      <c r="D60" s="46" t="s">
        <v>975</v>
      </c>
      <c r="E60" s="46" t="s">
        <v>1365</v>
      </c>
      <c r="F60" s="48" t="s">
        <v>940</v>
      </c>
    </row>
    <row r="61" spans="1:6">
      <c r="A61" s="46">
        <v>60</v>
      </c>
      <c r="B61" s="46" t="s">
        <v>618</v>
      </c>
      <c r="C61" s="46" t="s">
        <v>963</v>
      </c>
      <c r="D61" s="46" t="s">
        <v>975</v>
      </c>
      <c r="E61" s="46" t="s">
        <v>1366</v>
      </c>
      <c r="F61" s="48" t="s">
        <v>941</v>
      </c>
    </row>
    <row r="62" spans="1:6">
      <c r="A62" s="46">
        <v>61</v>
      </c>
      <c r="B62" s="46" t="s">
        <v>712</v>
      </c>
      <c r="C62" s="46" t="s">
        <v>996</v>
      </c>
      <c r="D62" s="46" t="s">
        <v>975</v>
      </c>
      <c r="E62" s="46" t="s">
        <v>1367</v>
      </c>
      <c r="F62" s="48" t="s">
        <v>1295</v>
      </c>
    </row>
    <row r="63" spans="1:6">
      <c r="A63" s="46">
        <v>62</v>
      </c>
      <c r="B63" s="46" t="s">
        <v>649</v>
      </c>
      <c r="C63" s="46" t="s">
        <v>965</v>
      </c>
      <c r="D63" s="46" t="s">
        <v>975</v>
      </c>
      <c r="E63" s="46" t="s">
        <v>1368</v>
      </c>
      <c r="F63" s="48" t="s">
        <v>1369</v>
      </c>
    </row>
    <row r="64" spans="1:6">
      <c r="A64" s="46">
        <v>63</v>
      </c>
      <c r="B64" s="46" t="s">
        <v>621</v>
      </c>
      <c r="C64" s="46" t="s">
        <v>967</v>
      </c>
      <c r="D64" s="46" t="s">
        <v>975</v>
      </c>
      <c r="E64" s="46" t="s">
        <v>1370</v>
      </c>
      <c r="F64" s="48" t="s">
        <v>1371</v>
      </c>
    </row>
    <row r="65" spans="1:6">
      <c r="A65" s="46">
        <v>64</v>
      </c>
      <c r="B65" s="46" t="s">
        <v>654</v>
      </c>
      <c r="C65" s="46" t="s">
        <v>968</v>
      </c>
      <c r="D65" s="46" t="s">
        <v>975</v>
      </c>
      <c r="E65" s="46" t="s">
        <v>1372</v>
      </c>
      <c r="F65" s="48" t="s">
        <v>943</v>
      </c>
    </row>
    <row r="66" spans="1:6">
      <c r="A66" s="46">
        <v>65</v>
      </c>
      <c r="B66" s="46" t="s">
        <v>719</v>
      </c>
      <c r="C66" s="46" t="s">
        <v>1000</v>
      </c>
      <c r="D66" s="46" t="s">
        <v>975</v>
      </c>
      <c r="E66" s="46" t="s">
        <v>1373</v>
      </c>
      <c r="F66" s="48" t="s">
        <v>1374</v>
      </c>
    </row>
    <row r="67" spans="1:6">
      <c r="A67" s="46">
        <v>66</v>
      </c>
      <c r="B67" s="46" t="s">
        <v>728</v>
      </c>
      <c r="C67" s="46" t="s">
        <v>1015</v>
      </c>
      <c r="D67" s="46" t="s">
        <v>975</v>
      </c>
      <c r="E67" s="46" t="s">
        <v>1375</v>
      </c>
      <c r="F67" s="48" t="s">
        <v>1376</v>
      </c>
    </row>
    <row r="68" spans="1:6">
      <c r="A68" s="46">
        <v>67</v>
      </c>
      <c r="B68" s="46" t="s">
        <v>627</v>
      </c>
      <c r="C68" s="46" t="s">
        <v>1040</v>
      </c>
      <c r="D68" s="46" t="s">
        <v>975</v>
      </c>
      <c r="E68" s="46" t="s">
        <v>1377</v>
      </c>
      <c r="F68" s="48" t="s">
        <v>1378</v>
      </c>
    </row>
    <row r="69" spans="1:6">
      <c r="A69" s="46">
        <v>68</v>
      </c>
      <c r="B69" s="46" t="s">
        <v>659</v>
      </c>
      <c r="C69" s="46" t="s">
        <v>1320</v>
      </c>
      <c r="D69" s="46" t="s">
        <v>975</v>
      </c>
      <c r="E69" s="46" t="s">
        <v>1379</v>
      </c>
      <c r="F69" s="48" t="s">
        <v>1322</v>
      </c>
    </row>
    <row r="70" spans="1:6">
      <c r="A70" s="46">
        <v>69</v>
      </c>
      <c r="B70" s="46" t="s">
        <v>1380</v>
      </c>
      <c r="C70" s="46" t="s">
        <v>1381</v>
      </c>
      <c r="D70" s="46" t="s">
        <v>975</v>
      </c>
      <c r="E70" s="46" t="s">
        <v>1382</v>
      </c>
      <c r="F70" s="48" t="s">
        <v>917</v>
      </c>
    </row>
    <row r="71" spans="1:6">
      <c r="A71" s="46">
        <v>70</v>
      </c>
      <c r="B71" s="46" t="s">
        <v>730</v>
      </c>
      <c r="C71" s="46" t="s">
        <v>1035</v>
      </c>
      <c r="D71" s="46" t="s">
        <v>975</v>
      </c>
      <c r="E71" s="46" t="s">
        <v>1383</v>
      </c>
      <c r="F71" s="48" t="s">
        <v>1384</v>
      </c>
    </row>
    <row r="72" spans="1:6">
      <c r="A72" s="46">
        <v>71</v>
      </c>
      <c r="B72" s="46" t="s">
        <v>731</v>
      </c>
      <c r="C72" s="46" t="s">
        <v>1017</v>
      </c>
      <c r="D72" s="46" t="s">
        <v>975</v>
      </c>
      <c r="E72" s="46" t="s">
        <v>1385</v>
      </c>
      <c r="F72" s="48" t="s">
        <v>729</v>
      </c>
    </row>
    <row r="73" spans="1:6">
      <c r="A73" s="46">
        <v>72</v>
      </c>
      <c r="B73" s="46" t="s">
        <v>743</v>
      </c>
      <c r="C73" s="46" t="s">
        <v>1024</v>
      </c>
      <c r="D73" s="46" t="s">
        <v>975</v>
      </c>
      <c r="E73" s="46" t="s">
        <v>1386</v>
      </c>
      <c r="F73" s="48" t="s">
        <v>1387</v>
      </c>
    </row>
    <row r="74" spans="1:6">
      <c r="A74" s="46">
        <v>73</v>
      </c>
      <c r="B74" s="46" t="s">
        <v>549</v>
      </c>
      <c r="C74" s="46" t="s">
        <v>1005</v>
      </c>
      <c r="D74" s="46" t="s">
        <v>975</v>
      </c>
      <c r="E74" s="46" t="s">
        <v>1388</v>
      </c>
      <c r="F74" s="48" t="s">
        <v>1389</v>
      </c>
    </row>
    <row r="75" spans="1:6">
      <c r="A75" s="46">
        <v>74</v>
      </c>
      <c r="B75" s="46" t="s">
        <v>642</v>
      </c>
      <c r="C75" s="46" t="s">
        <v>952</v>
      </c>
      <c r="D75" s="46" t="s">
        <v>985</v>
      </c>
      <c r="E75" s="46" t="s">
        <v>1390</v>
      </c>
      <c r="F75" s="48" t="s">
        <v>1263</v>
      </c>
    </row>
    <row r="76" spans="1:6">
      <c r="A76" s="46">
        <v>75</v>
      </c>
      <c r="B76" s="46" t="s">
        <v>611</v>
      </c>
      <c r="C76" s="46" t="s">
        <v>986</v>
      </c>
      <c r="D76" s="46" t="s">
        <v>985</v>
      </c>
      <c r="E76" s="46" t="s">
        <v>1391</v>
      </c>
      <c r="F76" s="49" t="s">
        <v>911</v>
      </c>
    </row>
    <row r="77" spans="1:6">
      <c r="A77" s="46">
        <v>76</v>
      </c>
      <c r="B77" s="46" t="s">
        <v>661</v>
      </c>
      <c r="C77" s="46" t="s">
        <v>956</v>
      </c>
      <c r="D77" s="46" t="s">
        <v>985</v>
      </c>
      <c r="E77" s="46" t="s">
        <v>1392</v>
      </c>
      <c r="F77" s="49" t="s">
        <v>1081</v>
      </c>
    </row>
    <row r="78" spans="1:6">
      <c r="A78" s="46">
        <v>77</v>
      </c>
      <c r="B78" s="46" t="s">
        <v>698</v>
      </c>
      <c r="C78" s="46" t="s">
        <v>1393</v>
      </c>
      <c r="D78" s="46" t="s">
        <v>985</v>
      </c>
      <c r="E78" s="46" t="s">
        <v>1394</v>
      </c>
      <c r="F78" s="48" t="s">
        <v>1082</v>
      </c>
    </row>
    <row r="79" spans="1:6">
      <c r="A79" s="46">
        <v>78</v>
      </c>
      <c r="B79" s="46" t="s">
        <v>643</v>
      </c>
      <c r="C79" s="46" t="s">
        <v>987</v>
      </c>
      <c r="D79" s="46" t="s">
        <v>985</v>
      </c>
      <c r="E79" s="46" t="s">
        <v>1395</v>
      </c>
      <c r="F79" s="48" t="s">
        <v>1396</v>
      </c>
    </row>
    <row r="80" spans="1:6">
      <c r="A80" s="46">
        <v>79</v>
      </c>
      <c r="B80" s="46" t="s">
        <v>662</v>
      </c>
      <c r="C80" s="46" t="s">
        <v>988</v>
      </c>
      <c r="D80" s="46" t="s">
        <v>985</v>
      </c>
      <c r="E80" s="46" t="s">
        <v>1397</v>
      </c>
      <c r="F80" s="48" t="s">
        <v>1349</v>
      </c>
    </row>
    <row r="81" spans="1:6">
      <c r="A81" s="46">
        <v>80</v>
      </c>
      <c r="B81" s="46" t="s">
        <v>613</v>
      </c>
      <c r="C81" s="46" t="s">
        <v>958</v>
      </c>
      <c r="D81" s="46" t="s">
        <v>985</v>
      </c>
      <c r="E81" s="46" t="s">
        <v>1398</v>
      </c>
      <c r="F81" s="48" t="s">
        <v>905</v>
      </c>
    </row>
    <row r="82" spans="1:6">
      <c r="A82" s="46">
        <v>81</v>
      </c>
      <c r="B82" s="46" t="s">
        <v>645</v>
      </c>
      <c r="C82" s="46" t="s">
        <v>959</v>
      </c>
      <c r="D82" s="46" t="s">
        <v>985</v>
      </c>
      <c r="E82" s="46" t="s">
        <v>1399</v>
      </c>
      <c r="F82" s="48" t="s">
        <v>1355</v>
      </c>
    </row>
    <row r="83" spans="1:6">
      <c r="A83" s="46">
        <v>82</v>
      </c>
      <c r="B83" s="46" t="s">
        <v>711</v>
      </c>
      <c r="C83" s="46" t="s">
        <v>976</v>
      </c>
      <c r="D83" s="46" t="s">
        <v>985</v>
      </c>
      <c r="E83" s="46" t="s">
        <v>1400</v>
      </c>
      <c r="F83" s="48" t="s">
        <v>1401</v>
      </c>
    </row>
    <row r="84" spans="1:6">
      <c r="A84" s="46">
        <v>83</v>
      </c>
      <c r="B84" s="46" t="s">
        <v>615</v>
      </c>
      <c r="C84" s="46" t="s">
        <v>962</v>
      </c>
      <c r="D84" s="46" t="s">
        <v>985</v>
      </c>
      <c r="E84" s="46" t="s">
        <v>1402</v>
      </c>
      <c r="F84" s="48" t="s">
        <v>1357</v>
      </c>
    </row>
    <row r="85" spans="1:6">
      <c r="A85" s="46">
        <v>84</v>
      </c>
      <c r="B85" s="46" t="s">
        <v>705</v>
      </c>
      <c r="C85" s="46" t="s">
        <v>992</v>
      </c>
      <c r="D85" s="46" t="s">
        <v>985</v>
      </c>
      <c r="E85" s="46" t="s">
        <v>1403</v>
      </c>
      <c r="F85" s="48" t="s">
        <v>1280</v>
      </c>
    </row>
    <row r="86" spans="1:6">
      <c r="A86" s="46">
        <v>85</v>
      </c>
      <c r="B86" s="46" t="s">
        <v>647</v>
      </c>
      <c r="C86" s="46" t="s">
        <v>1020</v>
      </c>
      <c r="D86" s="46" t="s">
        <v>985</v>
      </c>
      <c r="E86" s="46" t="s">
        <v>1404</v>
      </c>
      <c r="F86" s="48" t="s">
        <v>940</v>
      </c>
    </row>
    <row r="87" spans="1:6">
      <c r="A87" s="46">
        <v>86</v>
      </c>
      <c r="B87" s="46" t="s">
        <v>706</v>
      </c>
      <c r="C87" s="46" t="s">
        <v>993</v>
      </c>
      <c r="D87" s="46" t="s">
        <v>985</v>
      </c>
      <c r="E87" s="46" t="s">
        <v>1405</v>
      </c>
      <c r="F87" s="48" t="s">
        <v>1406</v>
      </c>
    </row>
    <row r="88" spans="1:6">
      <c r="A88" s="46">
        <v>87</v>
      </c>
      <c r="B88" s="46" t="s">
        <v>703</v>
      </c>
      <c r="C88" s="46" t="s">
        <v>1021</v>
      </c>
      <c r="D88" s="46" t="s">
        <v>985</v>
      </c>
      <c r="E88" s="46" t="s">
        <v>1407</v>
      </c>
      <c r="F88" s="48" t="s">
        <v>1408</v>
      </c>
    </row>
    <row r="89" spans="1:6">
      <c r="A89" s="46">
        <v>88</v>
      </c>
      <c r="B89" s="46" t="s">
        <v>708</v>
      </c>
      <c r="C89" s="46" t="s">
        <v>1010</v>
      </c>
      <c r="D89" s="46" t="s">
        <v>1050</v>
      </c>
      <c r="E89" s="46" t="s">
        <v>1409</v>
      </c>
      <c r="F89" s="48" t="s">
        <v>1293</v>
      </c>
    </row>
    <row r="90" spans="1:6">
      <c r="A90" s="46">
        <v>89</v>
      </c>
      <c r="B90" s="46" t="s">
        <v>621</v>
      </c>
      <c r="C90" s="46" t="s">
        <v>967</v>
      </c>
      <c r="D90" s="46" t="s">
        <v>985</v>
      </c>
      <c r="E90" s="46" t="s">
        <v>1410</v>
      </c>
      <c r="F90" s="48" t="s">
        <v>1371</v>
      </c>
    </row>
    <row r="91" spans="1:6">
      <c r="A91" s="46">
        <v>90</v>
      </c>
      <c r="B91" s="46" t="s">
        <v>653</v>
      </c>
      <c r="C91" s="46" t="s">
        <v>998</v>
      </c>
      <c r="D91" s="46" t="s">
        <v>985</v>
      </c>
      <c r="E91" s="46" t="s">
        <v>1411</v>
      </c>
      <c r="F91" s="48" t="s">
        <v>1412</v>
      </c>
    </row>
    <row r="92" spans="1:6">
      <c r="A92" s="46">
        <v>91</v>
      </c>
      <c r="B92" s="46" t="s">
        <v>691</v>
      </c>
      <c r="C92" s="46" t="s">
        <v>1304</v>
      </c>
      <c r="D92" s="46" t="s">
        <v>985</v>
      </c>
      <c r="E92" s="46" t="s">
        <v>1413</v>
      </c>
      <c r="F92" s="48" t="s">
        <v>1306</v>
      </c>
    </row>
    <row r="93" spans="1:6">
      <c r="A93" s="46">
        <v>92</v>
      </c>
      <c r="B93" s="46" t="s">
        <v>656</v>
      </c>
      <c r="C93" s="46" t="s">
        <v>1309</v>
      </c>
      <c r="D93" s="46" t="s">
        <v>985</v>
      </c>
      <c r="E93" s="46" t="s">
        <v>1414</v>
      </c>
      <c r="F93" s="48" t="s">
        <v>1311</v>
      </c>
    </row>
    <row r="94" spans="1:6">
      <c r="A94" s="46">
        <v>93</v>
      </c>
      <c r="B94" s="46" t="s">
        <v>658</v>
      </c>
      <c r="C94" s="46" t="s">
        <v>1013</v>
      </c>
      <c r="D94" s="46" t="s">
        <v>985</v>
      </c>
      <c r="E94" s="46" t="s">
        <v>1415</v>
      </c>
      <c r="F94" s="48" t="s">
        <v>1314</v>
      </c>
    </row>
    <row r="95" spans="1:6">
      <c r="A95" s="46">
        <v>94</v>
      </c>
      <c r="B95" s="46" t="s">
        <v>688</v>
      </c>
      <c r="C95" s="46" t="s">
        <v>1416</v>
      </c>
      <c r="D95" s="46" t="s">
        <v>985</v>
      </c>
      <c r="E95" s="46" t="s">
        <v>1417</v>
      </c>
      <c r="F95" s="48" t="s">
        <v>1155</v>
      </c>
    </row>
    <row r="96" spans="1:6">
      <c r="A96" s="46">
        <v>95</v>
      </c>
      <c r="B96" s="46" t="s">
        <v>724</v>
      </c>
      <c r="C96" s="46" t="s">
        <v>1014</v>
      </c>
      <c r="D96" s="46" t="s">
        <v>985</v>
      </c>
      <c r="E96" s="46" t="s">
        <v>1418</v>
      </c>
      <c r="F96" s="48" t="s">
        <v>1316</v>
      </c>
    </row>
    <row r="97" spans="1:6">
      <c r="A97" s="46">
        <v>96</v>
      </c>
      <c r="B97" s="46" t="s">
        <v>624</v>
      </c>
      <c r="C97" s="46" t="s">
        <v>1002</v>
      </c>
      <c r="D97" s="46" t="s">
        <v>985</v>
      </c>
      <c r="E97" s="46" t="s">
        <v>1419</v>
      </c>
      <c r="F97" s="48" t="s">
        <v>1318</v>
      </c>
    </row>
    <row r="98" spans="1:6">
      <c r="A98" s="46">
        <v>97</v>
      </c>
      <c r="B98" s="46" t="s">
        <v>1420</v>
      </c>
      <c r="C98" s="46" t="s">
        <v>1421</v>
      </c>
      <c r="D98" s="46" t="s">
        <v>985</v>
      </c>
      <c r="E98" s="46" t="s">
        <v>1422</v>
      </c>
      <c r="F98" s="48" t="s">
        <v>906</v>
      </c>
    </row>
    <row r="99" spans="1:6">
      <c r="A99" s="46">
        <v>98</v>
      </c>
      <c r="B99" s="46" t="s">
        <v>728</v>
      </c>
      <c r="C99" s="46" t="s">
        <v>1015</v>
      </c>
      <c r="D99" s="46" t="s">
        <v>985</v>
      </c>
      <c r="E99" s="46" t="s">
        <v>1423</v>
      </c>
      <c r="F99" s="48" t="s">
        <v>1376</v>
      </c>
    </row>
    <row r="100" spans="1:6">
      <c r="A100" s="46">
        <v>99</v>
      </c>
      <c r="B100" s="46" t="s">
        <v>679</v>
      </c>
      <c r="C100" s="46" t="s">
        <v>1424</v>
      </c>
      <c r="D100" s="46" t="s">
        <v>985</v>
      </c>
      <c r="E100" s="46" t="s">
        <v>1425</v>
      </c>
      <c r="F100" s="48" t="s">
        <v>1426</v>
      </c>
    </row>
    <row r="101" spans="1:6">
      <c r="A101" s="46">
        <v>100</v>
      </c>
      <c r="B101" s="46" t="s">
        <v>640</v>
      </c>
      <c r="C101" s="46" t="s">
        <v>1016</v>
      </c>
      <c r="D101" s="46" t="s">
        <v>985</v>
      </c>
      <c r="E101" s="46" t="s">
        <v>1427</v>
      </c>
      <c r="F101" s="48" t="s">
        <v>1189</v>
      </c>
    </row>
    <row r="102" spans="1:6">
      <c r="A102" s="46">
        <v>101</v>
      </c>
      <c r="B102" s="46" t="s">
        <v>660</v>
      </c>
      <c r="C102" s="46" t="s">
        <v>974</v>
      </c>
      <c r="D102" s="46" t="s">
        <v>985</v>
      </c>
      <c r="E102" s="46" t="s">
        <v>1428</v>
      </c>
      <c r="F102" s="48" t="s">
        <v>1429</v>
      </c>
    </row>
    <row r="103" spans="1:6">
      <c r="A103" s="46">
        <v>102</v>
      </c>
      <c r="B103" s="46" t="s">
        <v>736</v>
      </c>
      <c r="C103" s="46" t="s">
        <v>1430</v>
      </c>
      <c r="D103" s="46" t="s">
        <v>985</v>
      </c>
      <c r="E103" s="46" t="s">
        <v>1431</v>
      </c>
      <c r="F103" s="48" t="s">
        <v>1432</v>
      </c>
    </row>
    <row r="104" spans="1:6">
      <c r="A104" s="46">
        <v>103</v>
      </c>
      <c r="B104" s="46" t="s">
        <v>739</v>
      </c>
      <c r="C104" s="46" t="s">
        <v>1433</v>
      </c>
      <c r="D104" s="46" t="s">
        <v>985</v>
      </c>
      <c r="E104" s="46" t="s">
        <v>1434</v>
      </c>
      <c r="F104" s="48" t="s">
        <v>1435</v>
      </c>
    </row>
    <row r="105" spans="1:6">
      <c r="A105" s="46">
        <v>104</v>
      </c>
      <c r="B105" s="46" t="s">
        <v>744</v>
      </c>
      <c r="C105" s="46" t="s">
        <v>1025</v>
      </c>
      <c r="D105" s="46" t="s">
        <v>985</v>
      </c>
      <c r="E105" s="46" t="s">
        <v>1436</v>
      </c>
      <c r="F105" s="48" t="s">
        <v>1437</v>
      </c>
    </row>
    <row r="106" spans="1:6">
      <c r="A106" s="46">
        <v>105</v>
      </c>
      <c r="B106" s="46" t="s">
        <v>744</v>
      </c>
      <c r="C106" s="46" t="s">
        <v>1025</v>
      </c>
      <c r="D106" s="46" t="s">
        <v>985</v>
      </c>
      <c r="E106" s="46" t="s">
        <v>1438</v>
      </c>
      <c r="F106" s="48" t="s">
        <v>1437</v>
      </c>
    </row>
    <row r="107" spans="1:6">
      <c r="A107" s="46">
        <v>106</v>
      </c>
      <c r="B107" s="46" t="s">
        <v>1026</v>
      </c>
      <c r="C107" s="46" t="s">
        <v>1027</v>
      </c>
      <c r="D107" s="46" t="s">
        <v>985</v>
      </c>
      <c r="E107" s="46" t="s">
        <v>1439</v>
      </c>
      <c r="F107" s="48" t="s">
        <v>1440</v>
      </c>
    </row>
    <row r="108" spans="1:6">
      <c r="A108" s="46">
        <v>107</v>
      </c>
      <c r="B108" s="46" t="s">
        <v>561</v>
      </c>
      <c r="C108" s="46" t="s">
        <v>1441</v>
      </c>
      <c r="D108" s="46" t="s">
        <v>985</v>
      </c>
      <c r="E108" s="46" t="s">
        <v>1442</v>
      </c>
      <c r="F108" s="48" t="s">
        <v>1443</v>
      </c>
    </row>
    <row r="109" spans="1:6">
      <c r="A109" s="46">
        <v>108</v>
      </c>
      <c r="B109" s="46" t="s">
        <v>566</v>
      </c>
      <c r="C109" s="46" t="s">
        <v>983</v>
      </c>
      <c r="D109" s="46" t="s">
        <v>985</v>
      </c>
      <c r="E109" s="46" t="s">
        <v>1444</v>
      </c>
      <c r="F109" s="48" t="s">
        <v>1445</v>
      </c>
    </row>
    <row r="110" spans="1:6">
      <c r="A110" s="46">
        <v>109</v>
      </c>
      <c r="B110" s="46" t="s">
        <v>569</v>
      </c>
      <c r="C110" s="46" t="s">
        <v>1028</v>
      </c>
      <c r="D110" s="46" t="s">
        <v>985</v>
      </c>
      <c r="E110" s="46" t="s">
        <v>1446</v>
      </c>
      <c r="F110" s="48" t="s">
        <v>1338</v>
      </c>
    </row>
    <row r="111" spans="1:6">
      <c r="A111" s="46">
        <v>110</v>
      </c>
      <c r="B111" s="46" t="s">
        <v>642</v>
      </c>
      <c r="C111" s="46" t="s">
        <v>952</v>
      </c>
      <c r="D111" s="46" t="s">
        <v>1006</v>
      </c>
      <c r="E111" s="46" t="s">
        <v>1447</v>
      </c>
      <c r="F111" s="48" t="s">
        <v>1263</v>
      </c>
    </row>
    <row r="112" spans="1:6">
      <c r="A112" s="46">
        <v>111</v>
      </c>
      <c r="B112" s="46" t="s">
        <v>1448</v>
      </c>
      <c r="C112" s="46" t="s">
        <v>1449</v>
      </c>
      <c r="D112" s="46" t="s">
        <v>1450</v>
      </c>
      <c r="E112" s="46" t="s">
        <v>1451</v>
      </c>
      <c r="F112" s="48" t="s">
        <v>1271</v>
      </c>
    </row>
    <row r="113" spans="1:6">
      <c r="A113" s="46">
        <v>112</v>
      </c>
      <c r="B113" s="46" t="s">
        <v>1452</v>
      </c>
      <c r="C113" s="46" t="s">
        <v>1453</v>
      </c>
      <c r="D113" s="46" t="s">
        <v>1450</v>
      </c>
      <c r="E113" s="46" t="s">
        <v>1454</v>
      </c>
      <c r="F113" s="48" t="s">
        <v>1347</v>
      </c>
    </row>
    <row r="114" spans="1:6">
      <c r="A114" s="46">
        <v>113</v>
      </c>
      <c r="B114" s="46" t="s">
        <v>702</v>
      </c>
      <c r="C114" s="46" t="s">
        <v>990</v>
      </c>
      <c r="D114" s="46" t="s">
        <v>1006</v>
      </c>
      <c r="E114" s="46" t="s">
        <v>1455</v>
      </c>
      <c r="F114" s="48" t="s">
        <v>1456</v>
      </c>
    </row>
    <row r="115" spans="1:6">
      <c r="A115" s="46">
        <v>114</v>
      </c>
      <c r="B115" s="46" t="s">
        <v>645</v>
      </c>
      <c r="C115" s="46" t="s">
        <v>959</v>
      </c>
      <c r="D115" s="46" t="s">
        <v>1006</v>
      </c>
      <c r="E115" s="46" t="s">
        <v>1457</v>
      </c>
      <c r="F115" s="48" t="s">
        <v>1355</v>
      </c>
    </row>
    <row r="116" spans="1:6">
      <c r="A116" s="46">
        <v>115</v>
      </c>
      <c r="B116" s="46" t="s">
        <v>1458</v>
      </c>
      <c r="C116" s="46" t="s">
        <v>961</v>
      </c>
      <c r="D116" s="46" t="s">
        <v>1450</v>
      </c>
      <c r="E116" s="46" t="s">
        <v>1459</v>
      </c>
      <c r="F116" s="48" t="s">
        <v>908</v>
      </c>
    </row>
    <row r="117" spans="1:6">
      <c r="A117" s="46">
        <v>116</v>
      </c>
      <c r="B117" s="46" t="s">
        <v>1458</v>
      </c>
      <c r="C117" s="46" t="s">
        <v>961</v>
      </c>
      <c r="D117" s="46" t="s">
        <v>1450</v>
      </c>
      <c r="E117" s="46" t="s">
        <v>1460</v>
      </c>
      <c r="F117" s="48" t="s">
        <v>908</v>
      </c>
    </row>
    <row r="118" spans="1:6">
      <c r="A118" s="46">
        <v>117</v>
      </c>
      <c r="B118" s="46" t="s">
        <v>705</v>
      </c>
      <c r="C118" s="46" t="s">
        <v>992</v>
      </c>
      <c r="D118" s="46" t="s">
        <v>1006</v>
      </c>
      <c r="E118" s="46" t="s">
        <v>1461</v>
      </c>
      <c r="F118" s="48" t="s">
        <v>1280</v>
      </c>
    </row>
    <row r="119" spans="1:6">
      <c r="A119" s="46">
        <v>118</v>
      </c>
      <c r="B119" s="46" t="s">
        <v>647</v>
      </c>
      <c r="C119" s="46" t="s">
        <v>1020</v>
      </c>
      <c r="D119" s="46" t="s">
        <v>1006</v>
      </c>
      <c r="E119" s="46" t="s">
        <v>1462</v>
      </c>
      <c r="F119" s="48" t="s">
        <v>940</v>
      </c>
    </row>
    <row r="120" spans="1:6">
      <c r="A120" s="46">
        <v>119</v>
      </c>
      <c r="B120" s="46" t="s">
        <v>619</v>
      </c>
      <c r="C120" s="46" t="s">
        <v>1033</v>
      </c>
      <c r="D120" s="46" t="s">
        <v>1006</v>
      </c>
      <c r="E120" s="46" t="s">
        <v>1463</v>
      </c>
      <c r="F120" s="48" t="s">
        <v>918</v>
      </c>
    </row>
    <row r="121" spans="1:6">
      <c r="A121" s="46">
        <v>120</v>
      </c>
      <c r="B121" s="46" t="s">
        <v>619</v>
      </c>
      <c r="C121" s="46" t="s">
        <v>1033</v>
      </c>
      <c r="D121" s="46" t="s">
        <v>1006</v>
      </c>
      <c r="E121" s="46" t="s">
        <v>1464</v>
      </c>
      <c r="F121" s="48" t="s">
        <v>918</v>
      </c>
    </row>
    <row r="122" spans="1:6">
      <c r="A122" s="46">
        <v>121</v>
      </c>
      <c r="B122" s="46" t="s">
        <v>635</v>
      </c>
      <c r="C122" s="46" t="s">
        <v>964</v>
      </c>
      <c r="D122" s="46" t="s">
        <v>1006</v>
      </c>
      <c r="E122" s="46" t="s">
        <v>1465</v>
      </c>
      <c r="F122" s="48" t="s">
        <v>1466</v>
      </c>
    </row>
    <row r="123" spans="1:6">
      <c r="A123" s="46">
        <v>122</v>
      </c>
      <c r="B123" s="46" t="s">
        <v>652</v>
      </c>
      <c r="C123" s="46" t="s">
        <v>966</v>
      </c>
      <c r="D123" s="46" t="s">
        <v>1006</v>
      </c>
      <c r="E123" s="46" t="s">
        <v>1467</v>
      </c>
      <c r="F123" s="48" t="s">
        <v>1468</v>
      </c>
    </row>
    <row r="124" spans="1:6">
      <c r="A124" s="46">
        <v>123</v>
      </c>
      <c r="B124" s="46" t="s">
        <v>681</v>
      </c>
      <c r="C124" s="46" t="s">
        <v>977</v>
      </c>
      <c r="D124" s="46" t="s">
        <v>1006</v>
      </c>
      <c r="E124" s="46" t="s">
        <v>1469</v>
      </c>
      <c r="F124" s="48" t="s">
        <v>907</v>
      </c>
    </row>
    <row r="125" spans="1:6">
      <c r="A125" s="46">
        <v>124</v>
      </c>
      <c r="B125" s="46" t="s">
        <v>620</v>
      </c>
      <c r="C125" s="46" t="s">
        <v>1012</v>
      </c>
      <c r="D125" s="46" t="s">
        <v>1006</v>
      </c>
      <c r="E125" s="46" t="s">
        <v>1470</v>
      </c>
      <c r="F125" s="48" t="s">
        <v>904</v>
      </c>
    </row>
    <row r="126" spans="1:6">
      <c r="A126" s="46">
        <v>125</v>
      </c>
      <c r="B126" s="46" t="s">
        <v>664</v>
      </c>
      <c r="C126" s="46" t="s">
        <v>1300</v>
      </c>
      <c r="D126" s="46" t="s">
        <v>1006</v>
      </c>
      <c r="E126" s="46" t="s">
        <v>1471</v>
      </c>
      <c r="F126" s="48" t="s">
        <v>1302</v>
      </c>
    </row>
    <row r="127" spans="1:6">
      <c r="A127" s="46">
        <v>126</v>
      </c>
      <c r="B127" s="46" t="s">
        <v>716</v>
      </c>
      <c r="C127" s="46" t="s">
        <v>999</v>
      </c>
      <c r="D127" s="46" t="s">
        <v>1006</v>
      </c>
      <c r="E127" s="46" t="s">
        <v>1472</v>
      </c>
      <c r="F127" s="48" t="s">
        <v>915</v>
      </c>
    </row>
    <row r="128" spans="1:6">
      <c r="A128" s="46">
        <v>127</v>
      </c>
      <c r="B128" s="46" t="s">
        <v>665</v>
      </c>
      <c r="C128" s="46" t="s">
        <v>1038</v>
      </c>
      <c r="D128" s="46" t="s">
        <v>1006</v>
      </c>
      <c r="E128" s="46" t="s">
        <v>1473</v>
      </c>
      <c r="F128" s="48" t="s">
        <v>944</v>
      </c>
    </row>
    <row r="129" spans="1:6">
      <c r="A129" s="46">
        <v>128</v>
      </c>
      <c r="B129" s="46" t="s">
        <v>687</v>
      </c>
      <c r="C129" s="46" t="s">
        <v>1023</v>
      </c>
      <c r="D129" s="46" t="s">
        <v>1006</v>
      </c>
      <c r="E129" s="46" t="s">
        <v>1474</v>
      </c>
      <c r="F129" s="48" t="s">
        <v>945</v>
      </c>
    </row>
    <row r="130" spans="1:6">
      <c r="A130" s="46">
        <v>129</v>
      </c>
      <c r="B130" s="46" t="s">
        <v>1475</v>
      </c>
      <c r="C130" s="46" t="s">
        <v>1476</v>
      </c>
      <c r="D130" s="46" t="s">
        <v>1450</v>
      </c>
      <c r="E130" s="46" t="s">
        <v>1477</v>
      </c>
      <c r="F130" s="48" t="s">
        <v>1478</v>
      </c>
    </row>
    <row r="131" spans="1:6">
      <c r="A131" s="46">
        <v>130</v>
      </c>
      <c r="B131" s="46" t="s">
        <v>1420</v>
      </c>
      <c r="C131" s="46" t="s">
        <v>1421</v>
      </c>
      <c r="D131" s="46" t="s">
        <v>1006</v>
      </c>
      <c r="E131" s="46" t="s">
        <v>1479</v>
      </c>
      <c r="F131" s="48" t="s">
        <v>906</v>
      </c>
    </row>
    <row r="132" spans="1:6">
      <c r="A132" s="46">
        <v>131</v>
      </c>
      <c r="B132" s="46" t="s">
        <v>680</v>
      </c>
      <c r="C132" s="46" t="s">
        <v>1003</v>
      </c>
      <c r="D132" s="46" t="s">
        <v>1006</v>
      </c>
      <c r="E132" s="46" t="s">
        <v>1480</v>
      </c>
      <c r="F132" s="48" t="s">
        <v>1481</v>
      </c>
    </row>
    <row r="133" spans="1:6">
      <c r="A133" s="46">
        <v>132</v>
      </c>
      <c r="B133" s="46" t="s">
        <v>695</v>
      </c>
      <c r="C133" s="46" t="s">
        <v>1482</v>
      </c>
      <c r="D133" s="46" t="s">
        <v>1006</v>
      </c>
      <c r="E133" s="46" t="s">
        <v>1483</v>
      </c>
      <c r="F133" s="48" t="s">
        <v>949</v>
      </c>
    </row>
    <row r="134" spans="1:6">
      <c r="A134" s="46">
        <v>133</v>
      </c>
      <c r="B134" s="46" t="s">
        <v>1004</v>
      </c>
      <c r="C134" s="46" t="s">
        <v>1331</v>
      </c>
      <c r="D134" s="46" t="s">
        <v>1006</v>
      </c>
      <c r="E134" s="46" t="s">
        <v>1484</v>
      </c>
      <c r="F134" s="48" t="s">
        <v>1333</v>
      </c>
    </row>
    <row r="135" spans="1:6">
      <c r="A135" s="46">
        <v>134</v>
      </c>
      <c r="B135" s="46" t="s">
        <v>549</v>
      </c>
      <c r="C135" s="46" t="s">
        <v>1005</v>
      </c>
      <c r="D135" s="46" t="s">
        <v>1006</v>
      </c>
      <c r="E135" s="46" t="s">
        <v>1485</v>
      </c>
      <c r="F135" s="48" t="s">
        <v>1389</v>
      </c>
    </row>
    <row r="136" spans="1:6">
      <c r="A136" s="46">
        <v>135</v>
      </c>
      <c r="B136" s="46" t="s">
        <v>549</v>
      </c>
      <c r="C136" s="46" t="s">
        <v>1005</v>
      </c>
      <c r="D136" s="46" t="s">
        <v>1006</v>
      </c>
      <c r="E136" s="46" t="s">
        <v>1486</v>
      </c>
      <c r="F136" s="48" t="s">
        <v>1389</v>
      </c>
    </row>
    <row r="137" spans="1:6">
      <c r="A137" s="46">
        <v>136</v>
      </c>
      <c r="B137" s="46" t="s">
        <v>569</v>
      </c>
      <c r="C137" s="46" t="s">
        <v>1028</v>
      </c>
      <c r="D137" s="46" t="s">
        <v>1006</v>
      </c>
      <c r="E137" s="46" t="s">
        <v>1487</v>
      </c>
      <c r="F137" s="48" t="s">
        <v>1338</v>
      </c>
    </row>
    <row r="138" spans="1:6">
      <c r="A138" s="46">
        <v>137</v>
      </c>
      <c r="B138" s="46" t="s">
        <v>697</v>
      </c>
      <c r="C138" s="46" t="s">
        <v>954</v>
      </c>
      <c r="D138" s="46" t="s">
        <v>1019</v>
      </c>
      <c r="E138" s="46" t="s">
        <v>1488</v>
      </c>
      <c r="F138" s="48" t="s">
        <v>1268</v>
      </c>
    </row>
    <row r="139" spans="1:6">
      <c r="A139" s="46">
        <v>138</v>
      </c>
      <c r="B139" s="46" t="s">
        <v>701</v>
      </c>
      <c r="C139" s="46" t="s">
        <v>1351</v>
      </c>
      <c r="D139" s="46" t="s">
        <v>1019</v>
      </c>
      <c r="E139" s="46" t="s">
        <v>1489</v>
      </c>
      <c r="F139" s="48" t="s">
        <v>1353</v>
      </c>
    </row>
    <row r="140" spans="1:6">
      <c r="A140" s="46">
        <v>139</v>
      </c>
      <c r="B140" s="46" t="s">
        <v>645</v>
      </c>
      <c r="C140" s="46" t="s">
        <v>959</v>
      </c>
      <c r="D140" s="46" t="s">
        <v>1019</v>
      </c>
      <c r="E140" s="46" t="s">
        <v>1490</v>
      </c>
      <c r="F140" s="48" t="s">
        <v>1355</v>
      </c>
    </row>
    <row r="141" spans="1:6">
      <c r="A141" s="46">
        <v>140</v>
      </c>
      <c r="B141" s="46" t="s">
        <v>663</v>
      </c>
      <c r="C141" s="46" t="s">
        <v>1008</v>
      </c>
      <c r="D141" s="46" t="s">
        <v>1019</v>
      </c>
      <c r="E141" s="46" t="s">
        <v>1491</v>
      </c>
      <c r="F141" s="48" t="s">
        <v>1232</v>
      </c>
    </row>
    <row r="142" spans="1:6">
      <c r="A142" s="46">
        <v>141</v>
      </c>
      <c r="B142" s="46" t="s">
        <v>617</v>
      </c>
      <c r="C142" s="46" t="s">
        <v>1492</v>
      </c>
      <c r="D142" s="46" t="s">
        <v>1019</v>
      </c>
      <c r="E142" s="46" t="s">
        <v>1493</v>
      </c>
      <c r="F142" s="48" t="s">
        <v>1494</v>
      </c>
    </row>
    <row r="143" spans="1:6">
      <c r="A143" s="46">
        <v>142</v>
      </c>
      <c r="B143" s="46" t="s">
        <v>634</v>
      </c>
      <c r="C143" s="46" t="s">
        <v>1049</v>
      </c>
      <c r="D143" s="46" t="s">
        <v>1019</v>
      </c>
      <c r="E143" s="46" t="s">
        <v>1495</v>
      </c>
      <c r="F143" s="48" t="s">
        <v>903</v>
      </c>
    </row>
    <row r="144" spans="1:6">
      <c r="A144" s="46">
        <v>143</v>
      </c>
      <c r="B144" s="46" t="s">
        <v>706</v>
      </c>
      <c r="C144" s="46" t="s">
        <v>993</v>
      </c>
      <c r="D144" s="46" t="s">
        <v>1019</v>
      </c>
      <c r="E144" s="46" t="s">
        <v>1496</v>
      </c>
      <c r="F144" s="48" t="s">
        <v>1406</v>
      </c>
    </row>
    <row r="145" spans="1:6">
      <c r="A145" s="46">
        <v>144</v>
      </c>
      <c r="B145" s="46" t="s">
        <v>706</v>
      </c>
      <c r="C145" s="46" t="s">
        <v>993</v>
      </c>
      <c r="D145" s="46" t="s">
        <v>1019</v>
      </c>
      <c r="E145" s="46" t="s">
        <v>1497</v>
      </c>
      <c r="F145" s="48" t="s">
        <v>1406</v>
      </c>
    </row>
    <row r="146" spans="1:6">
      <c r="A146" s="46">
        <v>145</v>
      </c>
      <c r="B146" s="46" t="s">
        <v>675</v>
      </c>
      <c r="C146" s="46" t="s">
        <v>994</v>
      </c>
      <c r="D146" s="46" t="s">
        <v>1019</v>
      </c>
      <c r="E146" s="46" t="s">
        <v>1498</v>
      </c>
      <c r="F146" s="48" t="s">
        <v>1499</v>
      </c>
    </row>
    <row r="147" spans="1:6">
      <c r="A147" s="46">
        <v>146</v>
      </c>
      <c r="B147" s="46" t="s">
        <v>707</v>
      </c>
      <c r="C147" s="46" t="s">
        <v>995</v>
      </c>
      <c r="D147" s="46" t="s">
        <v>1019</v>
      </c>
      <c r="E147" s="46" t="s">
        <v>1500</v>
      </c>
      <c r="F147" s="48" t="s">
        <v>1291</v>
      </c>
    </row>
    <row r="148" spans="1:6">
      <c r="A148" s="46">
        <v>147</v>
      </c>
      <c r="B148" s="46" t="s">
        <v>715</v>
      </c>
      <c r="C148" s="46" t="s">
        <v>1501</v>
      </c>
      <c r="D148" s="46" t="s">
        <v>1019</v>
      </c>
      <c r="E148" s="46" t="s">
        <v>1502</v>
      </c>
      <c r="F148" s="48" t="s">
        <v>942</v>
      </c>
    </row>
    <row r="149" spans="1:6">
      <c r="A149" s="46">
        <v>148</v>
      </c>
      <c r="B149" s="46" t="s">
        <v>620</v>
      </c>
      <c r="C149" s="46" t="s">
        <v>1012</v>
      </c>
      <c r="D149" s="46" t="s">
        <v>1019</v>
      </c>
      <c r="E149" s="46" t="s">
        <v>1503</v>
      </c>
      <c r="F149" s="48" t="s">
        <v>904</v>
      </c>
    </row>
    <row r="150" spans="1:6">
      <c r="A150" s="46">
        <v>149</v>
      </c>
      <c r="B150" s="46" t="s">
        <v>620</v>
      </c>
      <c r="C150" s="46" t="s">
        <v>1012</v>
      </c>
      <c r="D150" s="46" t="s">
        <v>1019</v>
      </c>
      <c r="E150" s="46" t="s">
        <v>1504</v>
      </c>
      <c r="F150" s="48" t="s">
        <v>904</v>
      </c>
    </row>
    <row r="151" spans="1:6">
      <c r="A151" s="46">
        <v>150</v>
      </c>
      <c r="B151" s="46" t="s">
        <v>691</v>
      </c>
      <c r="C151" s="46" t="s">
        <v>1304</v>
      </c>
      <c r="D151" s="46" t="s">
        <v>1019</v>
      </c>
      <c r="E151" s="46" t="s">
        <v>1505</v>
      </c>
      <c r="F151" s="48" t="s">
        <v>1306</v>
      </c>
    </row>
    <row r="152" spans="1:6">
      <c r="A152" s="46">
        <v>151</v>
      </c>
      <c r="B152" s="46" t="s">
        <v>718</v>
      </c>
      <c r="C152" s="46" t="s">
        <v>1039</v>
      </c>
      <c r="D152" s="46" t="s">
        <v>1019</v>
      </c>
      <c r="E152" s="46" t="s">
        <v>1506</v>
      </c>
      <c r="F152" s="48" t="s">
        <v>946</v>
      </c>
    </row>
    <row r="153" spans="1:6">
      <c r="A153" s="46">
        <v>152</v>
      </c>
      <c r="B153" s="46" t="s">
        <v>722</v>
      </c>
      <c r="C153" s="46" t="s">
        <v>1001</v>
      </c>
      <c r="D153" s="46" t="s">
        <v>1019</v>
      </c>
      <c r="E153" s="46" t="s">
        <v>1507</v>
      </c>
      <c r="F153" s="48" t="s">
        <v>1508</v>
      </c>
    </row>
    <row r="154" spans="1:6">
      <c r="A154" s="46">
        <v>153</v>
      </c>
      <c r="B154" s="46" t="s">
        <v>638</v>
      </c>
      <c r="C154" s="46" t="s">
        <v>973</v>
      </c>
      <c r="D154" s="46" t="s">
        <v>1019</v>
      </c>
      <c r="E154" s="46" t="s">
        <v>1509</v>
      </c>
      <c r="F154" s="48" t="s">
        <v>1327</v>
      </c>
    </row>
    <row r="155" spans="1:6">
      <c r="A155" s="46">
        <v>154</v>
      </c>
      <c r="B155" s="46" t="s">
        <v>731</v>
      </c>
      <c r="C155" s="46" t="s">
        <v>1017</v>
      </c>
      <c r="D155" s="46" t="s">
        <v>1019</v>
      </c>
      <c r="E155" s="46" t="s">
        <v>1510</v>
      </c>
      <c r="F155" s="48" t="s">
        <v>729</v>
      </c>
    </row>
    <row r="156" spans="1:6">
      <c r="A156" s="46">
        <v>155</v>
      </c>
      <c r="B156" s="46" t="s">
        <v>743</v>
      </c>
      <c r="C156" s="46" t="s">
        <v>1024</v>
      </c>
      <c r="D156" s="46" t="s">
        <v>1019</v>
      </c>
      <c r="E156" s="46" t="s">
        <v>1511</v>
      </c>
      <c r="F156" s="48" t="s">
        <v>1387</v>
      </c>
    </row>
    <row r="157" spans="1:6">
      <c r="A157" s="46">
        <v>156</v>
      </c>
      <c r="B157" s="46" t="s">
        <v>746</v>
      </c>
      <c r="C157" s="46" t="s">
        <v>1045</v>
      </c>
      <c r="D157" s="46" t="s">
        <v>1019</v>
      </c>
      <c r="E157" s="46" t="s">
        <v>1512</v>
      </c>
      <c r="F157" s="48" t="s">
        <v>1513</v>
      </c>
    </row>
    <row r="158" spans="1:6">
      <c r="A158" s="46">
        <v>157</v>
      </c>
      <c r="B158" s="46" t="s">
        <v>549</v>
      </c>
      <c r="C158" s="46" t="s">
        <v>1005</v>
      </c>
      <c r="D158" s="46" t="s">
        <v>1019</v>
      </c>
      <c r="E158" s="46" t="s">
        <v>1514</v>
      </c>
      <c r="F158" s="48" t="s">
        <v>1389</v>
      </c>
    </row>
    <row r="159" spans="1:6">
      <c r="A159" s="46">
        <v>158</v>
      </c>
      <c r="B159" s="46" t="s">
        <v>676</v>
      </c>
      <c r="C159" s="46" t="s">
        <v>1011</v>
      </c>
      <c r="D159" s="46" t="s">
        <v>1515</v>
      </c>
      <c r="E159" s="46" t="s">
        <v>1516</v>
      </c>
      <c r="F159" s="48" t="s">
        <v>1517</v>
      </c>
    </row>
    <row r="160" spans="1:6">
      <c r="A160" s="46">
        <v>159</v>
      </c>
      <c r="B160" s="46" t="s">
        <v>665</v>
      </c>
      <c r="C160" s="46" t="s">
        <v>1038</v>
      </c>
      <c r="D160" s="46" t="s">
        <v>1515</v>
      </c>
      <c r="E160" s="46" t="s">
        <v>1518</v>
      </c>
      <c r="F160" s="48" t="s">
        <v>944</v>
      </c>
    </row>
    <row r="161" spans="1:6">
      <c r="A161" s="46">
        <v>160</v>
      </c>
      <c r="B161" s="46" t="s">
        <v>706</v>
      </c>
      <c r="C161" s="46" t="s">
        <v>993</v>
      </c>
      <c r="D161" s="46" t="s">
        <v>1519</v>
      </c>
      <c r="E161" s="46" t="s">
        <v>1520</v>
      </c>
      <c r="F161" s="48" t="s">
        <v>1406</v>
      </c>
    </row>
    <row r="162" spans="1:6">
      <c r="A162" s="46">
        <v>161</v>
      </c>
      <c r="B162" s="46" t="s">
        <v>622</v>
      </c>
      <c r="C162" s="46" t="s">
        <v>978</v>
      </c>
      <c r="D162" s="46" t="s">
        <v>1519</v>
      </c>
      <c r="E162" s="46" t="s">
        <v>1521</v>
      </c>
      <c r="F162" s="48" t="s">
        <v>912</v>
      </c>
    </row>
    <row r="163" spans="1:6">
      <c r="A163" s="46">
        <v>162</v>
      </c>
      <c r="B163" s="46" t="s">
        <v>692</v>
      </c>
      <c r="C163" s="46" t="s">
        <v>1522</v>
      </c>
      <c r="D163" s="46" t="s">
        <v>1519</v>
      </c>
      <c r="E163" s="46" t="s">
        <v>1523</v>
      </c>
      <c r="F163" s="48" t="s">
        <v>1524</v>
      </c>
    </row>
    <row r="164" spans="1:6">
      <c r="A164" s="46">
        <v>163</v>
      </c>
      <c r="B164" s="46" t="s">
        <v>629</v>
      </c>
      <c r="C164" s="46" t="s">
        <v>984</v>
      </c>
      <c r="D164" s="46" t="s">
        <v>1030</v>
      </c>
      <c r="E164" s="46" t="s">
        <v>1525</v>
      </c>
      <c r="F164" s="48" t="s">
        <v>909</v>
      </c>
    </row>
    <row r="165" spans="1:6">
      <c r="A165" s="46">
        <v>164</v>
      </c>
      <c r="B165" s="46" t="s">
        <v>1452</v>
      </c>
      <c r="C165" s="46" t="s">
        <v>1453</v>
      </c>
      <c r="D165" s="46" t="s">
        <v>1526</v>
      </c>
      <c r="E165" s="46" t="s">
        <v>1527</v>
      </c>
      <c r="F165" s="48" t="s">
        <v>1347</v>
      </c>
    </row>
    <row r="166" spans="1:6">
      <c r="A166" s="46">
        <v>165</v>
      </c>
      <c r="B166" s="46" t="s">
        <v>698</v>
      </c>
      <c r="C166" s="46" t="s">
        <v>1393</v>
      </c>
      <c r="D166" s="46" t="s">
        <v>1030</v>
      </c>
      <c r="E166" s="46" t="s">
        <v>1528</v>
      </c>
      <c r="F166" s="48" t="s">
        <v>1082</v>
      </c>
    </row>
    <row r="167" spans="1:6">
      <c r="A167" s="46">
        <v>166</v>
      </c>
      <c r="B167" s="46" t="s">
        <v>643</v>
      </c>
      <c r="C167" s="46" t="s">
        <v>987</v>
      </c>
      <c r="D167" s="46" t="s">
        <v>1030</v>
      </c>
      <c r="E167" s="46" t="s">
        <v>1529</v>
      </c>
      <c r="F167" s="48" t="s">
        <v>1396</v>
      </c>
    </row>
    <row r="168" spans="1:6">
      <c r="A168" s="46">
        <v>167</v>
      </c>
      <c r="B168" s="46" t="s">
        <v>643</v>
      </c>
      <c r="C168" s="46" t="s">
        <v>987</v>
      </c>
      <c r="D168" s="46" t="s">
        <v>1030</v>
      </c>
      <c r="E168" s="46" t="s">
        <v>1530</v>
      </c>
      <c r="F168" s="48" t="s">
        <v>1396</v>
      </c>
    </row>
    <row r="169" spans="1:6">
      <c r="A169" s="46">
        <v>168</v>
      </c>
      <c r="B169" s="46" t="s">
        <v>612</v>
      </c>
      <c r="C169" s="46" t="s">
        <v>1007</v>
      </c>
      <c r="D169" s="46" t="s">
        <v>1030</v>
      </c>
      <c r="E169" s="46" t="s">
        <v>1531</v>
      </c>
      <c r="F169" s="48" t="s">
        <v>1532</v>
      </c>
    </row>
    <row r="170" spans="1:6">
      <c r="A170" s="46">
        <v>169</v>
      </c>
      <c r="B170" s="46" t="s">
        <v>612</v>
      </c>
      <c r="C170" s="46" t="s">
        <v>1007</v>
      </c>
      <c r="D170" s="46" t="s">
        <v>1030</v>
      </c>
      <c r="E170" s="46" t="s">
        <v>1533</v>
      </c>
      <c r="F170" s="48" t="s">
        <v>1532</v>
      </c>
    </row>
    <row r="171" spans="1:6">
      <c r="A171" s="46">
        <v>170</v>
      </c>
      <c r="B171" s="46" t="s">
        <v>673</v>
      </c>
      <c r="C171" s="46" t="s">
        <v>957</v>
      </c>
      <c r="D171" s="46" t="s">
        <v>1030</v>
      </c>
      <c r="E171" s="46" t="s">
        <v>1534</v>
      </c>
      <c r="F171" s="48" t="s">
        <v>1088</v>
      </c>
    </row>
    <row r="172" spans="1:6">
      <c r="A172" s="46">
        <v>171</v>
      </c>
      <c r="B172" s="46" t="s">
        <v>613</v>
      </c>
      <c r="C172" s="46" t="s">
        <v>958</v>
      </c>
      <c r="D172" s="46" t="s">
        <v>1030</v>
      </c>
      <c r="E172" s="46" t="s">
        <v>1535</v>
      </c>
      <c r="F172" s="48" t="s">
        <v>905</v>
      </c>
    </row>
    <row r="173" spans="1:6">
      <c r="A173" s="46">
        <v>172</v>
      </c>
      <c r="B173" s="46" t="s">
        <v>702</v>
      </c>
      <c r="C173" s="46" t="s">
        <v>990</v>
      </c>
      <c r="D173" s="46" t="s">
        <v>1030</v>
      </c>
      <c r="E173" s="46" t="s">
        <v>1536</v>
      </c>
      <c r="F173" s="48" t="s">
        <v>1456</v>
      </c>
    </row>
    <row r="174" spans="1:6">
      <c r="A174" s="46">
        <v>173</v>
      </c>
      <c r="B174" s="46" t="s">
        <v>645</v>
      </c>
      <c r="C174" s="46" t="s">
        <v>959</v>
      </c>
      <c r="D174" s="46" t="s">
        <v>1030</v>
      </c>
      <c r="E174" s="46" t="s">
        <v>1537</v>
      </c>
      <c r="F174" s="48" t="s">
        <v>1355</v>
      </c>
    </row>
    <row r="175" spans="1:6">
      <c r="A175" s="46">
        <v>174</v>
      </c>
      <c r="B175" s="46" t="s">
        <v>683</v>
      </c>
      <c r="C175" s="46" t="s">
        <v>960</v>
      </c>
      <c r="D175" s="46" t="s">
        <v>1030</v>
      </c>
      <c r="E175" s="46" t="s">
        <v>1538</v>
      </c>
      <c r="F175" s="48" t="s">
        <v>1276</v>
      </c>
    </row>
    <row r="176" spans="1:6">
      <c r="A176" s="46">
        <v>175</v>
      </c>
      <c r="B176" s="46" t="s">
        <v>1458</v>
      </c>
      <c r="C176" s="46" t="s">
        <v>961</v>
      </c>
      <c r="D176" s="46" t="s">
        <v>1526</v>
      </c>
      <c r="E176" s="46" t="s">
        <v>1539</v>
      </c>
      <c r="F176" s="48" t="s">
        <v>908</v>
      </c>
    </row>
    <row r="177" spans="1:6">
      <c r="A177" s="46">
        <v>176</v>
      </c>
      <c r="B177" s="46" t="s">
        <v>663</v>
      </c>
      <c r="C177" s="46" t="s">
        <v>1008</v>
      </c>
      <c r="D177" s="46" t="s">
        <v>1030</v>
      </c>
      <c r="E177" s="46" t="s">
        <v>1540</v>
      </c>
      <c r="F177" s="48" t="s">
        <v>1232</v>
      </c>
    </row>
    <row r="178" spans="1:6">
      <c r="A178" s="46">
        <v>177</v>
      </c>
      <c r="B178" s="46" t="s">
        <v>704</v>
      </c>
      <c r="C178" s="46" t="s">
        <v>991</v>
      </c>
      <c r="D178" s="46" t="s">
        <v>1030</v>
      </c>
      <c r="E178" s="46" t="s">
        <v>1541</v>
      </c>
      <c r="F178" s="48" t="s">
        <v>910</v>
      </c>
    </row>
    <row r="179" spans="1:6">
      <c r="A179" s="46">
        <v>178</v>
      </c>
      <c r="B179" s="46" t="s">
        <v>685</v>
      </c>
      <c r="C179" s="46" t="s">
        <v>1032</v>
      </c>
      <c r="D179" s="46" t="s">
        <v>1030</v>
      </c>
      <c r="E179" s="46" t="s">
        <v>1542</v>
      </c>
      <c r="F179" s="48" t="s">
        <v>1286</v>
      </c>
    </row>
    <row r="180" spans="1:6">
      <c r="A180" s="46">
        <v>179</v>
      </c>
      <c r="B180" s="46" t="s">
        <v>703</v>
      </c>
      <c r="C180" s="46" t="s">
        <v>1021</v>
      </c>
      <c r="D180" s="46" t="s">
        <v>1030</v>
      </c>
      <c r="E180" s="46" t="s">
        <v>1543</v>
      </c>
      <c r="F180" s="48" t="s">
        <v>1408</v>
      </c>
    </row>
    <row r="181" spans="1:6">
      <c r="A181" s="46">
        <v>180</v>
      </c>
      <c r="B181" s="46" t="s">
        <v>708</v>
      </c>
      <c r="C181" s="46" t="s">
        <v>1010</v>
      </c>
      <c r="D181" s="46" t="s">
        <v>1030</v>
      </c>
      <c r="E181" s="46" t="s">
        <v>1544</v>
      </c>
      <c r="F181" s="48" t="s">
        <v>1293</v>
      </c>
    </row>
    <row r="182" spans="1:6">
      <c r="A182" s="46">
        <v>181</v>
      </c>
      <c r="B182" s="46" t="s">
        <v>648</v>
      </c>
      <c r="C182" s="46" t="s">
        <v>997</v>
      </c>
      <c r="D182" s="46" t="s">
        <v>1030</v>
      </c>
      <c r="E182" s="46" t="s">
        <v>1545</v>
      </c>
      <c r="F182" s="48" t="s">
        <v>1546</v>
      </c>
    </row>
    <row r="183" spans="1:6">
      <c r="A183" s="46">
        <v>182</v>
      </c>
      <c r="B183" s="46" t="s">
        <v>714</v>
      </c>
      <c r="C183" s="46" t="s">
        <v>1296</v>
      </c>
      <c r="D183" s="46" t="s">
        <v>1030</v>
      </c>
      <c r="E183" s="46" t="s">
        <v>1547</v>
      </c>
      <c r="F183" s="48" t="s">
        <v>1298</v>
      </c>
    </row>
    <row r="184" spans="1:6">
      <c r="A184" s="46">
        <v>183</v>
      </c>
      <c r="B184" s="46" t="s">
        <v>636</v>
      </c>
      <c r="C184" s="46" t="s">
        <v>1022</v>
      </c>
      <c r="D184" s="46" t="s">
        <v>1030</v>
      </c>
      <c r="E184" s="46" t="s">
        <v>1548</v>
      </c>
      <c r="F184" s="48" t="s">
        <v>1549</v>
      </c>
    </row>
    <row r="185" spans="1:6">
      <c r="A185" s="46">
        <v>184</v>
      </c>
      <c r="B185" s="46" t="s">
        <v>652</v>
      </c>
      <c r="C185" s="46" t="s">
        <v>966</v>
      </c>
      <c r="D185" s="46" t="s">
        <v>1030</v>
      </c>
      <c r="E185" s="46" t="s">
        <v>1550</v>
      </c>
      <c r="F185" s="48" t="s">
        <v>1468</v>
      </c>
    </row>
    <row r="186" spans="1:6">
      <c r="A186" s="46">
        <v>185</v>
      </c>
      <c r="B186" s="46" t="s">
        <v>652</v>
      </c>
      <c r="C186" s="46" t="s">
        <v>966</v>
      </c>
      <c r="D186" s="46" t="s">
        <v>1030</v>
      </c>
      <c r="E186" s="46" t="s">
        <v>1551</v>
      </c>
      <c r="F186" s="48" t="s">
        <v>1468</v>
      </c>
    </row>
    <row r="187" spans="1:6">
      <c r="A187" s="46">
        <v>186</v>
      </c>
      <c r="B187" s="46" t="s">
        <v>653</v>
      </c>
      <c r="C187" s="46" t="s">
        <v>998</v>
      </c>
      <c r="D187" s="46" t="s">
        <v>1030</v>
      </c>
      <c r="E187" s="46" t="s">
        <v>1552</v>
      </c>
      <c r="F187" s="48" t="s">
        <v>1412</v>
      </c>
    </row>
    <row r="188" spans="1:6">
      <c r="A188" s="46">
        <v>187</v>
      </c>
      <c r="B188" s="46" t="s">
        <v>654</v>
      </c>
      <c r="C188" s="46" t="s">
        <v>968</v>
      </c>
      <c r="D188" s="46" t="s">
        <v>1030</v>
      </c>
      <c r="E188" s="46" t="s">
        <v>1553</v>
      </c>
      <c r="F188" s="48" t="s">
        <v>943</v>
      </c>
    </row>
    <row r="189" spans="1:6">
      <c r="A189" s="46">
        <v>188</v>
      </c>
      <c r="B189" s="46" t="s">
        <v>654</v>
      </c>
      <c r="C189" s="46" t="s">
        <v>968</v>
      </c>
      <c r="D189" s="46" t="s">
        <v>1030</v>
      </c>
      <c r="E189" s="46" t="s">
        <v>1554</v>
      </c>
      <c r="F189" s="48" t="s">
        <v>943</v>
      </c>
    </row>
    <row r="190" spans="1:6">
      <c r="A190" s="46">
        <v>189</v>
      </c>
      <c r="B190" s="46" t="s">
        <v>721</v>
      </c>
      <c r="C190" s="46" t="s">
        <v>1555</v>
      </c>
      <c r="D190" s="46" t="s">
        <v>1030</v>
      </c>
      <c r="E190" s="46" t="s">
        <v>1556</v>
      </c>
      <c r="F190" s="48" t="s">
        <v>1557</v>
      </c>
    </row>
    <row r="191" spans="1:6">
      <c r="A191" s="46">
        <v>190</v>
      </c>
      <c r="B191" s="46" t="s">
        <v>691</v>
      </c>
      <c r="C191" s="46" t="s">
        <v>1304</v>
      </c>
      <c r="D191" s="46" t="s">
        <v>1030</v>
      </c>
      <c r="E191" s="46" t="s">
        <v>1558</v>
      </c>
      <c r="F191" s="48" t="s">
        <v>1306</v>
      </c>
    </row>
    <row r="192" spans="1:6">
      <c r="A192" s="46">
        <v>191</v>
      </c>
      <c r="B192" s="46" t="s">
        <v>667</v>
      </c>
      <c r="C192" s="46" t="s">
        <v>971</v>
      </c>
      <c r="D192" s="46" t="s">
        <v>1030</v>
      </c>
      <c r="E192" s="46" t="s">
        <v>1559</v>
      </c>
      <c r="F192" s="48" t="s">
        <v>1560</v>
      </c>
    </row>
    <row r="193" spans="1:6">
      <c r="A193" s="46">
        <v>192</v>
      </c>
      <c r="B193" s="46" t="s">
        <v>1561</v>
      </c>
      <c r="C193" s="46" t="s">
        <v>1562</v>
      </c>
      <c r="D193" s="46" t="s">
        <v>1526</v>
      </c>
      <c r="E193" s="46" t="s">
        <v>1563</v>
      </c>
      <c r="F193" s="48" t="s">
        <v>1560</v>
      </c>
    </row>
    <row r="194" spans="1:6">
      <c r="A194" s="46">
        <v>193</v>
      </c>
      <c r="B194" s="46" t="s">
        <v>692</v>
      </c>
      <c r="C194" s="46" t="s">
        <v>1522</v>
      </c>
      <c r="D194" s="46" t="s">
        <v>1030</v>
      </c>
      <c r="E194" s="46" t="s">
        <v>1564</v>
      </c>
      <c r="F194" s="48" t="s">
        <v>1524</v>
      </c>
    </row>
    <row r="195" spans="1:6">
      <c r="A195" s="46">
        <v>194</v>
      </c>
      <c r="B195" s="46" t="s">
        <v>728</v>
      </c>
      <c r="C195" s="46" t="s">
        <v>1015</v>
      </c>
      <c r="D195" s="46" t="s">
        <v>1030</v>
      </c>
      <c r="E195" s="46" t="s">
        <v>1565</v>
      </c>
      <c r="F195" s="48" t="s">
        <v>1376</v>
      </c>
    </row>
    <row r="196" spans="1:6">
      <c r="A196" s="46">
        <v>195</v>
      </c>
      <c r="B196" s="46" t="s">
        <v>680</v>
      </c>
      <c r="C196" s="46" t="s">
        <v>1003</v>
      </c>
      <c r="D196" s="46" t="s">
        <v>1030</v>
      </c>
      <c r="E196" s="46" t="s">
        <v>1566</v>
      </c>
      <c r="F196" s="48" t="s">
        <v>1481</v>
      </c>
    </row>
    <row r="197" spans="1:6">
      <c r="A197" s="46">
        <v>196</v>
      </c>
      <c r="B197" s="46" t="s">
        <v>1380</v>
      </c>
      <c r="C197" s="46" t="s">
        <v>1381</v>
      </c>
      <c r="D197" s="46" t="s">
        <v>1526</v>
      </c>
      <c r="E197" s="46" t="s">
        <v>1567</v>
      </c>
      <c r="F197" s="48" t="s">
        <v>917</v>
      </c>
    </row>
    <row r="198" spans="1:6">
      <c r="A198" s="46">
        <v>197</v>
      </c>
      <c r="B198" s="44" t="s">
        <v>725</v>
      </c>
      <c r="C198" s="44" t="s">
        <v>1568</v>
      </c>
      <c r="D198" s="44" t="s">
        <v>1030</v>
      </c>
      <c r="E198" s="44" t="s">
        <v>1569</v>
      </c>
      <c r="F198" s="48" t="s">
        <v>914</v>
      </c>
    </row>
    <row r="199" spans="1:6">
      <c r="A199" s="46">
        <v>198</v>
      </c>
      <c r="B199" s="44" t="s">
        <v>738</v>
      </c>
      <c r="C199" s="44" t="s">
        <v>1047</v>
      </c>
      <c r="D199" s="44" t="s">
        <v>1030</v>
      </c>
      <c r="E199" s="44" t="s">
        <v>1570</v>
      </c>
      <c r="F199" s="48" t="s">
        <v>1571</v>
      </c>
    </row>
    <row r="200" spans="1:6">
      <c r="A200" s="46">
        <v>199</v>
      </c>
      <c r="B200" s="44" t="s">
        <v>746</v>
      </c>
      <c r="C200" s="44" t="s">
        <v>1045</v>
      </c>
      <c r="D200" s="44" t="s">
        <v>1030</v>
      </c>
      <c r="E200" s="44" t="s">
        <v>1572</v>
      </c>
      <c r="F200" s="48" t="s">
        <v>1513</v>
      </c>
    </row>
    <row r="201" spans="1:6">
      <c r="A201" s="46">
        <v>200</v>
      </c>
      <c r="B201" s="44" t="s">
        <v>641</v>
      </c>
      <c r="C201" s="44" t="s">
        <v>1029</v>
      </c>
      <c r="D201" s="44" t="s">
        <v>1030</v>
      </c>
      <c r="E201" s="44" t="s">
        <v>1573</v>
      </c>
      <c r="F201" s="48" t="s">
        <v>1574</v>
      </c>
    </row>
    <row r="202" spans="1:6">
      <c r="A202" s="46">
        <v>201</v>
      </c>
      <c r="B202" s="44" t="s">
        <v>1344</v>
      </c>
      <c r="C202" s="44" t="s">
        <v>1345</v>
      </c>
      <c r="D202" s="44" t="s">
        <v>1575</v>
      </c>
      <c r="E202" s="44" t="s">
        <v>1576</v>
      </c>
      <c r="F202" s="48" t="s">
        <v>1347</v>
      </c>
    </row>
    <row r="203" spans="1:6">
      <c r="A203" s="46">
        <v>202</v>
      </c>
      <c r="B203" s="44" t="s">
        <v>617</v>
      </c>
      <c r="C203" s="44" t="s">
        <v>1492</v>
      </c>
      <c r="D203" s="44" t="s">
        <v>1037</v>
      </c>
      <c r="E203" s="44" t="s">
        <v>1577</v>
      </c>
      <c r="F203" s="48" t="s">
        <v>1494</v>
      </c>
    </row>
    <row r="204" spans="1:6">
      <c r="A204" s="46">
        <v>203</v>
      </c>
      <c r="B204" s="44" t="s">
        <v>685</v>
      </c>
      <c r="C204" s="44" t="s">
        <v>1032</v>
      </c>
      <c r="D204" s="44" t="s">
        <v>1037</v>
      </c>
      <c r="E204" s="44" t="s">
        <v>1578</v>
      </c>
      <c r="F204" s="48" t="s">
        <v>1286</v>
      </c>
    </row>
    <row r="205" spans="1:6">
      <c r="A205" s="46">
        <v>204</v>
      </c>
      <c r="B205" s="44" t="s">
        <v>634</v>
      </c>
      <c r="C205" s="44" t="s">
        <v>1049</v>
      </c>
      <c r="D205" s="44" t="s">
        <v>1037</v>
      </c>
      <c r="E205" s="44" t="s">
        <v>1579</v>
      </c>
      <c r="F205" s="48" t="s">
        <v>903</v>
      </c>
    </row>
    <row r="206" spans="1:6">
      <c r="A206" s="46">
        <v>205</v>
      </c>
      <c r="B206" s="44" t="s">
        <v>689</v>
      </c>
      <c r="C206" s="44" t="s">
        <v>1042</v>
      </c>
      <c r="D206" s="44" t="s">
        <v>1037</v>
      </c>
      <c r="E206" s="44" t="s">
        <v>1580</v>
      </c>
      <c r="F206" s="48" t="s">
        <v>1581</v>
      </c>
    </row>
    <row r="207" spans="1:6">
      <c r="A207" s="46">
        <v>206</v>
      </c>
      <c r="B207" s="44" t="s">
        <v>655</v>
      </c>
      <c r="C207" s="44" t="s">
        <v>970</v>
      </c>
      <c r="D207" s="44" t="s">
        <v>1037</v>
      </c>
      <c r="E207" s="44" t="s">
        <v>1582</v>
      </c>
      <c r="F207" s="48" t="s">
        <v>1308</v>
      </c>
    </row>
    <row r="208" spans="1:6">
      <c r="A208" s="46">
        <v>207</v>
      </c>
      <c r="B208" s="44" t="s">
        <v>657</v>
      </c>
      <c r="C208" s="44" t="s">
        <v>1034</v>
      </c>
      <c r="D208" s="44" t="s">
        <v>1037</v>
      </c>
      <c r="E208" s="44" t="s">
        <v>1583</v>
      </c>
      <c r="F208" s="48" t="s">
        <v>1584</v>
      </c>
    </row>
    <row r="209" spans="1:6">
      <c r="A209" s="46">
        <v>208</v>
      </c>
      <c r="B209" s="44" t="s">
        <v>647</v>
      </c>
      <c r="C209" s="44" t="s">
        <v>1020</v>
      </c>
      <c r="D209" s="44" t="s">
        <v>1041</v>
      </c>
      <c r="E209" s="44" t="s">
        <v>1585</v>
      </c>
      <c r="F209" s="48" t="s">
        <v>940</v>
      </c>
    </row>
    <row r="210" spans="1:6">
      <c r="A210" s="46">
        <v>209</v>
      </c>
      <c r="B210" s="44" t="s">
        <v>652</v>
      </c>
      <c r="C210" s="44" t="s">
        <v>966</v>
      </c>
      <c r="D210" s="44" t="s">
        <v>1041</v>
      </c>
      <c r="E210" s="44" t="s">
        <v>1586</v>
      </c>
      <c r="F210" s="48" t="s">
        <v>1468</v>
      </c>
    </row>
    <row r="211" spans="1:6">
      <c r="A211" s="46">
        <v>210</v>
      </c>
      <c r="B211" s="44" t="s">
        <v>720</v>
      </c>
      <c r="C211" s="44" t="s">
        <v>1587</v>
      </c>
      <c r="D211" s="44" t="s">
        <v>1041</v>
      </c>
      <c r="E211" s="44" t="s">
        <v>1588</v>
      </c>
      <c r="F211" s="48" t="s">
        <v>947</v>
      </c>
    </row>
    <row r="212" spans="1:6">
      <c r="A212" s="46">
        <v>211</v>
      </c>
      <c r="B212" s="44" t="s">
        <v>735</v>
      </c>
      <c r="C212" s="44" t="s">
        <v>972</v>
      </c>
      <c r="D212" s="44" t="s">
        <v>1041</v>
      </c>
      <c r="E212" s="44" t="s">
        <v>1589</v>
      </c>
      <c r="F212" s="48" t="s">
        <v>948</v>
      </c>
    </row>
    <row r="213" spans="1:6">
      <c r="A213" s="46">
        <v>212</v>
      </c>
      <c r="B213" s="44" t="s">
        <v>686</v>
      </c>
      <c r="C213" s="44" t="s">
        <v>969</v>
      </c>
      <c r="D213" s="44" t="s">
        <v>969</v>
      </c>
      <c r="E213" s="44" t="s">
        <v>1590</v>
      </c>
      <c r="F213" s="48" t="s">
        <v>916</v>
      </c>
    </row>
    <row r="214" spans="1:6">
      <c r="A214" s="46">
        <v>213</v>
      </c>
      <c r="B214" s="44" t="s">
        <v>718</v>
      </c>
      <c r="C214" s="44" t="s">
        <v>1039</v>
      </c>
      <c r="D214" s="44" t="s">
        <v>969</v>
      </c>
      <c r="E214" s="44" t="s">
        <v>1591</v>
      </c>
      <c r="F214" s="48" t="s">
        <v>946</v>
      </c>
    </row>
    <row r="215" spans="1:6">
      <c r="A215" s="46">
        <v>214</v>
      </c>
      <c r="B215" s="44" t="s">
        <v>660</v>
      </c>
      <c r="C215" s="44" t="s">
        <v>974</v>
      </c>
      <c r="D215" s="44" t="s">
        <v>969</v>
      </c>
      <c r="E215" s="44" t="s">
        <v>1592</v>
      </c>
      <c r="F215" s="48" t="s">
        <v>1429</v>
      </c>
    </row>
    <row r="216" spans="1:6">
      <c r="A216" s="46">
        <v>215</v>
      </c>
      <c r="B216" s="44" t="s">
        <v>730</v>
      </c>
      <c r="C216" s="44" t="s">
        <v>1035</v>
      </c>
      <c r="D216" s="44" t="s">
        <v>969</v>
      </c>
      <c r="E216" s="44" t="s">
        <v>1593</v>
      </c>
      <c r="F216" s="48" t="s">
        <v>1384</v>
      </c>
    </row>
    <row r="217" spans="1:6">
      <c r="A217" s="46">
        <v>216</v>
      </c>
      <c r="B217" s="44" t="s">
        <v>673</v>
      </c>
      <c r="C217" s="44" t="s">
        <v>957</v>
      </c>
      <c r="D217" s="44" t="s">
        <v>1043</v>
      </c>
      <c r="E217" s="44" t="s">
        <v>1594</v>
      </c>
      <c r="F217" s="48" t="s">
        <v>1088</v>
      </c>
    </row>
    <row r="218" spans="1:6">
      <c r="A218" s="46">
        <v>217</v>
      </c>
      <c r="B218" s="44" t="s">
        <v>673</v>
      </c>
      <c r="C218" s="44" t="s">
        <v>957</v>
      </c>
      <c r="D218" s="44" t="s">
        <v>1043</v>
      </c>
      <c r="E218" s="44" t="s">
        <v>1595</v>
      </c>
      <c r="F218" s="48" t="s">
        <v>1088</v>
      </c>
    </row>
    <row r="219" spans="1:6">
      <c r="A219" s="46">
        <v>218</v>
      </c>
      <c r="B219" s="44" t="s">
        <v>673</v>
      </c>
      <c r="C219" s="44" t="s">
        <v>957</v>
      </c>
      <c r="D219" s="44" t="s">
        <v>1043</v>
      </c>
      <c r="E219" s="44" t="s">
        <v>1596</v>
      </c>
      <c r="F219" s="48" t="s">
        <v>1088</v>
      </c>
    </row>
    <row r="220" spans="1:6">
      <c r="A220" s="46">
        <v>219</v>
      </c>
      <c r="B220" s="44" t="s">
        <v>700</v>
      </c>
      <c r="C220" s="44" t="s">
        <v>989</v>
      </c>
      <c r="D220" s="44" t="s">
        <v>1043</v>
      </c>
      <c r="E220" s="44" t="s">
        <v>1597</v>
      </c>
      <c r="F220" s="48" t="s">
        <v>1598</v>
      </c>
    </row>
    <row r="221" spans="1:6">
      <c r="A221" s="46">
        <v>220</v>
      </c>
      <c r="B221" s="44" t="s">
        <v>711</v>
      </c>
      <c r="C221" s="44" t="s">
        <v>976</v>
      </c>
      <c r="D221" s="44" t="s">
        <v>1043</v>
      </c>
      <c r="E221" s="44" t="s">
        <v>1599</v>
      </c>
      <c r="F221" s="48" t="s">
        <v>1401</v>
      </c>
    </row>
    <row r="222" spans="1:6">
      <c r="A222" s="46">
        <v>221</v>
      </c>
      <c r="B222" s="44" t="s">
        <v>690</v>
      </c>
      <c r="C222" s="44" t="s">
        <v>1044</v>
      </c>
      <c r="D222" s="44" t="s">
        <v>1043</v>
      </c>
      <c r="E222" s="44" t="s">
        <v>1600</v>
      </c>
      <c r="F222" s="48" t="s">
        <v>1601</v>
      </c>
    </row>
    <row r="223" spans="1:6">
      <c r="A223" s="46">
        <v>222</v>
      </c>
      <c r="B223" s="44" t="s">
        <v>668</v>
      </c>
      <c r="C223" s="44" t="s">
        <v>980</v>
      </c>
      <c r="D223" s="44" t="s">
        <v>1043</v>
      </c>
      <c r="E223" s="44" t="s">
        <v>1602</v>
      </c>
      <c r="F223" s="48" t="s">
        <v>1603</v>
      </c>
    </row>
    <row r="224" spans="1:6">
      <c r="A224" s="46">
        <v>223</v>
      </c>
      <c r="B224" s="44" t="s">
        <v>668</v>
      </c>
      <c r="C224" s="44" t="s">
        <v>980</v>
      </c>
      <c r="D224" s="44" t="s">
        <v>1043</v>
      </c>
      <c r="E224" s="44" t="s">
        <v>1604</v>
      </c>
      <c r="F224" s="48" t="s">
        <v>1603</v>
      </c>
    </row>
    <row r="225" spans="1:6">
      <c r="A225" s="46">
        <v>224</v>
      </c>
      <c r="B225" s="44" t="s">
        <v>538</v>
      </c>
      <c r="C225" s="44" t="s">
        <v>1036</v>
      </c>
      <c r="D225" s="44" t="s">
        <v>1043</v>
      </c>
      <c r="E225" s="44" t="s">
        <v>1605</v>
      </c>
      <c r="F225" s="48" t="s">
        <v>1606</v>
      </c>
    </row>
    <row r="226" spans="1:6">
      <c r="A226" s="46">
        <v>225</v>
      </c>
      <c r="B226" s="44" t="s">
        <v>693</v>
      </c>
      <c r="C226" s="44" t="s">
        <v>981</v>
      </c>
      <c r="D226" s="44" t="s">
        <v>1046</v>
      </c>
      <c r="E226" s="44" t="s">
        <v>1607</v>
      </c>
      <c r="F226" s="48" t="s">
        <v>1200</v>
      </c>
    </row>
    <row r="227" spans="1:6">
      <c r="A227" s="46">
        <v>226</v>
      </c>
      <c r="B227" s="44" t="s">
        <v>556</v>
      </c>
      <c r="C227" s="44" t="s">
        <v>1608</v>
      </c>
      <c r="D227" s="44" t="s">
        <v>1046</v>
      </c>
      <c r="E227" s="44" t="s">
        <v>1609</v>
      </c>
      <c r="F227" s="48" t="s">
        <v>1610</v>
      </c>
    </row>
    <row r="228" spans="1:6">
      <c r="A228" s="46">
        <v>227</v>
      </c>
      <c r="B228" s="44" t="s">
        <v>738</v>
      </c>
      <c r="C228" s="44" t="s">
        <v>1047</v>
      </c>
      <c r="D228" s="44" t="s">
        <v>1048</v>
      </c>
      <c r="E228" s="44" t="s">
        <v>1611</v>
      </c>
      <c r="F228" s="48" t="s">
        <v>1571</v>
      </c>
    </row>
    <row r="229" spans="1:6">
      <c r="A229" s="46">
        <v>228</v>
      </c>
      <c r="B229" s="44" t="s">
        <v>667</v>
      </c>
      <c r="C229" s="44" t="s">
        <v>971</v>
      </c>
      <c r="D229" s="44" t="s">
        <v>1612</v>
      </c>
      <c r="E229" s="44" t="s">
        <v>1613</v>
      </c>
      <c r="F229" s="48" t="s">
        <v>1560</v>
      </c>
    </row>
    <row r="230" spans="1:6">
      <c r="A230" s="46">
        <v>229</v>
      </c>
      <c r="B230" s="44" t="s">
        <v>719</v>
      </c>
      <c r="C230" s="44" t="s">
        <v>1000</v>
      </c>
      <c r="D230" s="44" t="s">
        <v>1043</v>
      </c>
      <c r="E230" s="44" t="s">
        <v>1614</v>
      </c>
      <c r="F230" s="48" t="s">
        <v>1374</v>
      </c>
    </row>
    <row r="231" spans="1:6">
      <c r="A231" s="46">
        <v>230</v>
      </c>
      <c r="B231" s="44" t="s">
        <v>719</v>
      </c>
      <c r="C231" s="44" t="s">
        <v>1000</v>
      </c>
      <c r="D231" s="44" t="s">
        <v>1043</v>
      </c>
      <c r="E231" s="44" t="s">
        <v>1615</v>
      </c>
      <c r="F231" s="48" t="s">
        <v>1374</v>
      </c>
    </row>
    <row r="232" spans="1:6">
      <c r="A232" s="46">
        <v>231</v>
      </c>
      <c r="B232" s="44" t="s">
        <v>712</v>
      </c>
      <c r="C232" s="44" t="s">
        <v>996</v>
      </c>
      <c r="D232" s="44" t="s">
        <v>953</v>
      </c>
      <c r="E232" s="44" t="s">
        <v>1616</v>
      </c>
      <c r="F232" s="48" t="s">
        <v>1295</v>
      </c>
    </row>
    <row r="233" spans="1:6">
      <c r="A233" s="46">
        <v>232</v>
      </c>
      <c r="B233" s="44" t="s">
        <v>1617</v>
      </c>
      <c r="C233" s="44" t="s">
        <v>1618</v>
      </c>
      <c r="D233" s="44" t="s">
        <v>975</v>
      </c>
      <c r="E233" s="44" t="s">
        <v>1619</v>
      </c>
      <c r="F233" s="48" t="s">
        <v>1620</v>
      </c>
    </row>
    <row r="234" spans="1:6">
      <c r="A234" s="46">
        <v>233</v>
      </c>
      <c r="B234" s="44" t="s">
        <v>1621</v>
      </c>
      <c r="C234" s="44" t="s">
        <v>994</v>
      </c>
      <c r="D234" s="44" t="s">
        <v>1526</v>
      </c>
      <c r="E234" s="44" t="s">
        <v>1622</v>
      </c>
      <c r="F234" s="48" t="s">
        <v>1499</v>
      </c>
    </row>
    <row r="235" spans="1:6">
      <c r="A235" s="46"/>
      <c r="B235" s="44"/>
      <c r="C235" s="44"/>
      <c r="D235" s="44"/>
      <c r="E235" s="44"/>
      <c r="F235" s="48"/>
    </row>
    <row r="236" spans="1:6">
      <c r="A236" s="46"/>
      <c r="B236" s="44"/>
      <c r="C236" s="44"/>
      <c r="D236" s="44"/>
      <c r="E236" s="44"/>
      <c r="F236" s="48"/>
    </row>
    <row r="237" spans="1:6">
      <c r="A237" s="46"/>
      <c r="B237" s="44"/>
      <c r="C237" s="44"/>
      <c r="D237" s="44"/>
      <c r="E237" s="44"/>
      <c r="F237" s="48"/>
    </row>
    <row r="238" spans="1:6">
      <c r="A238" s="46"/>
      <c r="B238" s="44"/>
      <c r="C238" s="44"/>
      <c r="D238" s="44"/>
      <c r="E238" s="44"/>
      <c r="F238" s="48"/>
    </row>
    <row r="239" spans="1:6">
      <c r="A239" s="46"/>
      <c r="B239" s="44"/>
      <c r="C239" s="44"/>
      <c r="D239" s="44"/>
      <c r="E239" s="44"/>
      <c r="F239" s="48"/>
    </row>
    <row r="240" spans="1:6">
      <c r="A240" s="46"/>
      <c r="B240" s="44"/>
      <c r="C240" s="44"/>
      <c r="D240" s="44"/>
      <c r="E240" s="44"/>
      <c r="F240" s="48" t="str">
        <f t="shared" ref="F240:F271" si="0">IFERROR(VLOOKUP(B240,学校名校長名リスト,3,FALSE),"")</f>
        <v/>
      </c>
    </row>
    <row r="241" spans="1:6">
      <c r="A241" s="46"/>
      <c r="B241" s="44"/>
      <c r="C241" s="44"/>
      <c r="D241" s="44"/>
      <c r="E241" s="44"/>
      <c r="F241" s="48" t="str">
        <f t="shared" si="0"/>
        <v/>
      </c>
    </row>
    <row r="242" spans="1:6">
      <c r="A242" s="46"/>
      <c r="B242" s="44"/>
      <c r="C242" s="44"/>
      <c r="D242" s="44"/>
      <c r="E242" s="44"/>
      <c r="F242" s="48" t="str">
        <f t="shared" si="0"/>
        <v/>
      </c>
    </row>
    <row r="243" spans="1:6">
      <c r="A243" s="46"/>
      <c r="B243" s="44"/>
      <c r="C243" s="44"/>
      <c r="D243" s="44"/>
      <c r="E243" s="44"/>
      <c r="F243" s="48" t="str">
        <f t="shared" si="0"/>
        <v/>
      </c>
    </row>
    <row r="244" spans="1:6">
      <c r="A244" s="46"/>
      <c r="B244" s="44"/>
      <c r="C244" s="44"/>
      <c r="D244" s="44"/>
      <c r="E244" s="44"/>
      <c r="F244" s="48" t="str">
        <f t="shared" si="0"/>
        <v/>
      </c>
    </row>
    <row r="245" spans="1:6">
      <c r="A245" s="46"/>
      <c r="B245" s="44"/>
      <c r="C245" s="44"/>
      <c r="D245" s="44"/>
      <c r="E245" s="44"/>
      <c r="F245" s="48" t="str">
        <f t="shared" si="0"/>
        <v/>
      </c>
    </row>
    <row r="246" spans="1:6">
      <c r="A246" s="46"/>
      <c r="B246" s="44"/>
      <c r="C246" s="44"/>
      <c r="D246" s="44"/>
      <c r="E246" s="44"/>
      <c r="F246" s="48" t="str">
        <f t="shared" si="0"/>
        <v/>
      </c>
    </row>
    <row r="247" spans="1:6">
      <c r="A247" s="46"/>
      <c r="B247" s="44"/>
      <c r="C247" s="44"/>
      <c r="D247" s="44"/>
      <c r="E247" s="44"/>
      <c r="F247" s="48" t="str">
        <f t="shared" si="0"/>
        <v/>
      </c>
    </row>
    <row r="248" spans="1:6">
      <c r="A248" s="46"/>
      <c r="B248" s="44"/>
      <c r="C248" s="44"/>
      <c r="D248" s="44"/>
      <c r="E248" s="44"/>
      <c r="F248" s="48" t="str">
        <f t="shared" si="0"/>
        <v/>
      </c>
    </row>
    <row r="249" spans="1:6">
      <c r="A249" s="46"/>
      <c r="B249" s="44"/>
      <c r="C249" s="44"/>
      <c r="D249" s="44"/>
      <c r="E249" s="44"/>
      <c r="F249" s="48" t="str">
        <f t="shared" si="0"/>
        <v/>
      </c>
    </row>
    <row r="250" spans="1:6">
      <c r="A250" s="46"/>
      <c r="B250" s="44"/>
      <c r="C250" s="44"/>
      <c r="D250" s="44"/>
      <c r="E250" s="44"/>
      <c r="F250" s="48" t="str">
        <f t="shared" si="0"/>
        <v/>
      </c>
    </row>
    <row r="251" spans="1:6">
      <c r="A251" s="46"/>
      <c r="B251" s="44"/>
      <c r="C251" s="44"/>
      <c r="D251" s="44"/>
      <c r="E251" s="44"/>
      <c r="F251" s="48" t="str">
        <f t="shared" si="0"/>
        <v/>
      </c>
    </row>
    <row r="252" spans="1:6">
      <c r="A252" s="46"/>
      <c r="B252" s="44"/>
      <c r="C252" s="44"/>
      <c r="D252" s="44"/>
      <c r="E252" s="44"/>
      <c r="F252" s="48" t="str">
        <f t="shared" si="0"/>
        <v/>
      </c>
    </row>
    <row r="253" spans="1:6">
      <c r="A253" s="46"/>
      <c r="B253" s="44"/>
      <c r="C253" s="44"/>
      <c r="D253" s="44"/>
      <c r="E253" s="44"/>
      <c r="F253" s="48" t="str">
        <f t="shared" si="0"/>
        <v/>
      </c>
    </row>
    <row r="254" spans="1:6">
      <c r="A254" s="46"/>
      <c r="B254" s="44"/>
      <c r="C254" s="44"/>
      <c r="D254" s="44"/>
      <c r="E254" s="44"/>
      <c r="F254" s="48" t="str">
        <f t="shared" si="0"/>
        <v/>
      </c>
    </row>
    <row r="255" spans="1:6">
      <c r="A255" s="46"/>
      <c r="B255" s="44"/>
      <c r="C255" s="44"/>
      <c r="D255" s="44"/>
      <c r="E255" s="44"/>
      <c r="F255" s="48" t="str">
        <f t="shared" si="0"/>
        <v/>
      </c>
    </row>
    <row r="256" spans="1:6">
      <c r="A256" s="46"/>
      <c r="B256" s="44"/>
      <c r="C256" s="44"/>
      <c r="D256" s="44"/>
      <c r="E256" s="44"/>
      <c r="F256" s="48" t="str">
        <f t="shared" si="0"/>
        <v/>
      </c>
    </row>
    <row r="257" spans="1:6">
      <c r="A257" s="46"/>
      <c r="B257" s="44"/>
      <c r="C257" s="44"/>
      <c r="D257" s="44"/>
      <c r="E257" s="44"/>
      <c r="F257" s="48" t="str">
        <f t="shared" si="0"/>
        <v/>
      </c>
    </row>
    <row r="258" spans="1:6">
      <c r="A258" s="46"/>
      <c r="B258" s="44"/>
      <c r="C258" s="44"/>
      <c r="D258" s="44"/>
      <c r="E258" s="44"/>
      <c r="F258" s="48" t="str">
        <f t="shared" si="0"/>
        <v/>
      </c>
    </row>
    <row r="259" spans="1:6">
      <c r="A259" s="46"/>
      <c r="B259" s="44"/>
      <c r="C259" s="44"/>
      <c r="D259" s="44"/>
      <c r="E259" s="44"/>
      <c r="F259" s="48" t="str">
        <f t="shared" si="0"/>
        <v/>
      </c>
    </row>
    <row r="260" spans="1:6">
      <c r="A260" s="46"/>
      <c r="B260" s="44"/>
      <c r="C260" s="44"/>
      <c r="D260" s="44"/>
      <c r="E260" s="44"/>
      <c r="F260" s="48" t="str">
        <f t="shared" si="0"/>
        <v/>
      </c>
    </row>
    <row r="261" spans="1:6">
      <c r="A261" s="46"/>
      <c r="B261" s="44"/>
      <c r="C261" s="44"/>
      <c r="D261" s="44"/>
      <c r="E261" s="44"/>
      <c r="F261" s="48" t="str">
        <f t="shared" si="0"/>
        <v/>
      </c>
    </row>
    <row r="262" spans="1:6">
      <c r="A262" s="46"/>
      <c r="B262" s="44"/>
      <c r="C262" s="44"/>
      <c r="D262" s="44"/>
      <c r="E262" s="44"/>
      <c r="F262" s="48" t="str">
        <f t="shared" si="0"/>
        <v/>
      </c>
    </row>
    <row r="263" spans="1:6">
      <c r="A263" s="46"/>
      <c r="B263" s="44"/>
      <c r="C263" s="44"/>
      <c r="D263" s="44"/>
      <c r="E263" s="44"/>
      <c r="F263" s="48" t="str">
        <f t="shared" si="0"/>
        <v/>
      </c>
    </row>
    <row r="264" spans="1:6">
      <c r="A264" s="46"/>
      <c r="B264" s="44"/>
      <c r="C264" s="44"/>
      <c r="D264" s="44"/>
      <c r="E264" s="44"/>
      <c r="F264" s="48" t="str">
        <f t="shared" si="0"/>
        <v/>
      </c>
    </row>
    <row r="265" spans="1:6">
      <c r="A265" s="46"/>
      <c r="B265" s="44"/>
      <c r="C265" s="44"/>
      <c r="D265" s="44"/>
      <c r="E265" s="44"/>
      <c r="F265" s="48" t="str">
        <f t="shared" si="0"/>
        <v/>
      </c>
    </row>
    <row r="266" spans="1:6">
      <c r="A266" s="46"/>
      <c r="B266" s="44"/>
      <c r="C266" s="44"/>
      <c r="D266" s="44"/>
      <c r="E266" s="44"/>
      <c r="F266" s="48" t="str">
        <f t="shared" si="0"/>
        <v/>
      </c>
    </row>
    <row r="267" spans="1:6">
      <c r="A267" s="46"/>
      <c r="B267" s="44"/>
      <c r="C267" s="44"/>
      <c r="D267" s="44"/>
      <c r="E267" s="44"/>
      <c r="F267" s="48" t="str">
        <f t="shared" si="0"/>
        <v/>
      </c>
    </row>
    <row r="268" spans="1:6">
      <c r="A268" s="46"/>
      <c r="B268" s="44"/>
      <c r="C268" s="44"/>
      <c r="D268" s="44"/>
      <c r="E268" s="44"/>
      <c r="F268" s="48" t="str">
        <f t="shared" si="0"/>
        <v/>
      </c>
    </row>
    <row r="269" spans="1:6">
      <c r="A269" s="46"/>
      <c r="B269" s="44"/>
      <c r="C269" s="44"/>
      <c r="D269" s="44"/>
      <c r="E269" s="44"/>
      <c r="F269" s="48" t="str">
        <f t="shared" si="0"/>
        <v/>
      </c>
    </row>
    <row r="270" spans="1:6">
      <c r="A270" s="46"/>
      <c r="B270" s="44"/>
      <c r="C270" s="44"/>
      <c r="D270" s="44"/>
      <c r="E270" s="44"/>
      <c r="F270" s="48" t="str">
        <f t="shared" si="0"/>
        <v/>
      </c>
    </row>
    <row r="271" spans="1:6">
      <c r="A271" s="46"/>
      <c r="B271" s="44"/>
      <c r="C271" s="44"/>
      <c r="D271" s="44"/>
      <c r="E271" s="44"/>
      <c r="F271" s="48" t="str">
        <f t="shared" si="0"/>
        <v/>
      </c>
    </row>
  </sheetData>
  <phoneticPr fontId="4"/>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R38"/>
  <sheetViews>
    <sheetView zoomScaleNormal="100" workbookViewId="0">
      <pane xSplit="1" ySplit="2" topLeftCell="B3" activePane="bottomRight" state="frozen"/>
      <selection activeCell="D7" sqref="D7:F7"/>
      <selection pane="topRight" activeCell="D7" sqref="D7:F7"/>
      <selection pane="bottomLeft" activeCell="D7" sqref="D7:F7"/>
      <selection pane="bottomRight" activeCell="D7" sqref="D7:F7"/>
    </sheetView>
  </sheetViews>
  <sheetFormatPr defaultRowHeight="13"/>
  <cols>
    <col min="1" max="1" width="5.453125" customWidth="1"/>
    <col min="2" max="2" width="16" customWidth="1"/>
    <col min="3" max="3" width="1.90625" customWidth="1"/>
    <col min="4" max="4" width="3" customWidth="1"/>
    <col min="5" max="5" width="2.453125" customWidth="1"/>
    <col min="6" max="6" width="3" customWidth="1"/>
    <col min="7" max="7" width="2.453125" customWidth="1"/>
    <col min="8" max="8" width="2.08984375" customWidth="1"/>
    <col min="9" max="9" width="2.453125" customWidth="1"/>
    <col min="10" max="10" width="2.08984375" customWidth="1"/>
    <col min="11" max="11" width="1.7265625" customWidth="1"/>
    <col min="12" max="13" width="45.6328125" style="3" customWidth="1"/>
    <col min="14" max="14" width="11.26953125" customWidth="1"/>
    <col min="15" max="15" width="12.6328125" bestFit="1" customWidth="1"/>
  </cols>
  <sheetData>
    <row r="1" spans="1:18" ht="13.5" thickBot="1">
      <c r="A1" t="s">
        <v>26</v>
      </c>
    </row>
    <row r="2" spans="1:18" ht="13.5">
      <c r="A2" s="4" t="s">
        <v>7</v>
      </c>
      <c r="B2" s="5" t="s">
        <v>9</v>
      </c>
      <c r="C2" s="374" t="s">
        <v>2</v>
      </c>
      <c r="D2" s="375"/>
      <c r="E2" s="375"/>
      <c r="F2" s="375"/>
      <c r="G2" s="375"/>
      <c r="H2" s="375"/>
      <c r="I2" s="375"/>
      <c r="J2" s="375"/>
      <c r="K2" s="376"/>
      <c r="L2" s="6" t="s">
        <v>10</v>
      </c>
      <c r="M2" s="7"/>
      <c r="N2" s="8" t="s">
        <v>8</v>
      </c>
      <c r="P2" t="s">
        <v>32</v>
      </c>
      <c r="Q2" t="s">
        <v>33</v>
      </c>
    </row>
    <row r="3" spans="1:18" ht="16" customHeight="1">
      <c r="A3" s="9">
        <v>111</v>
      </c>
      <c r="B3" s="10" t="s">
        <v>17</v>
      </c>
      <c r="C3" s="11"/>
      <c r="D3" s="23" t="str">
        <f>P3</f>
        <v>７</v>
      </c>
      <c r="E3" s="24" t="s">
        <v>4</v>
      </c>
      <c r="F3" s="23">
        <f>Q3</f>
        <v>23</v>
      </c>
      <c r="G3" s="24" t="s">
        <v>6</v>
      </c>
      <c r="H3" s="12" t="s">
        <v>1</v>
      </c>
      <c r="I3" s="19">
        <f>DATE(2018,D3,F3)</f>
        <v>43304</v>
      </c>
      <c r="J3" s="13" t="s">
        <v>0</v>
      </c>
      <c r="K3" s="1"/>
      <c r="L3" s="16"/>
      <c r="M3" s="17"/>
      <c r="N3" s="2" t="str">
        <f>CONCATENATE(P3,"月",Q3,"日",R3)</f>
        <v>７月23日(月)</v>
      </c>
      <c r="O3" s="21">
        <v>43304</v>
      </c>
      <c r="P3" s="22" t="str">
        <f>IF(MONTH(O3)&lt;10,DBCS(MONTH(O3)),MONTH(O3))</f>
        <v>７</v>
      </c>
      <c r="Q3" s="22">
        <f>IF(DAY(O3)&lt;10,DBCS(DAY(O3)),DAY(O3))</f>
        <v>23</v>
      </c>
      <c r="R3" s="20" t="str">
        <f>TEXT(O3,"（aaa）")</f>
        <v>(月)</v>
      </c>
    </row>
    <row r="4" spans="1:18" ht="16" customHeight="1">
      <c r="A4" s="9">
        <v>112</v>
      </c>
      <c r="B4" s="10" t="s">
        <v>17</v>
      </c>
      <c r="C4" s="11"/>
      <c r="D4" s="23" t="str">
        <f t="shared" ref="D4:D38" si="0">P4</f>
        <v>７</v>
      </c>
      <c r="E4" s="24" t="s">
        <v>4</v>
      </c>
      <c r="F4" s="24">
        <f t="shared" ref="F4:F38" si="1">Q4</f>
        <v>24</v>
      </c>
      <c r="G4" s="24" t="s">
        <v>6</v>
      </c>
      <c r="H4" s="12" t="s">
        <v>1</v>
      </c>
      <c r="I4" s="19">
        <f t="shared" ref="I4:I38" si="2">DATE(2018,D4,F4)</f>
        <v>43305</v>
      </c>
      <c r="J4" s="13" t="s">
        <v>0</v>
      </c>
      <c r="K4" s="1"/>
      <c r="L4" s="16"/>
      <c r="M4" s="17"/>
      <c r="N4" s="2" t="str">
        <f t="shared" ref="N4:N38" si="3">CONCATENATE(P4,"月",Q4,"日",R4)</f>
        <v>７月24日(火)</v>
      </c>
      <c r="O4" s="21">
        <v>43305</v>
      </c>
      <c r="P4" s="22" t="str">
        <f t="shared" ref="P4:P38" si="4">IF(MONTH(O4)&lt;10,DBCS(MONTH(O4)),MONTH(O4))</f>
        <v>７</v>
      </c>
      <c r="Q4" s="22">
        <f t="shared" ref="Q4:Q38" si="5">IF(DAY(O4)&lt;10,DBCS(DAY(O4)),DAY(O4))</f>
        <v>24</v>
      </c>
      <c r="R4" s="20" t="str">
        <f t="shared" ref="R4:R38" si="6">TEXT(O4,"（aaa）")</f>
        <v>(火)</v>
      </c>
    </row>
    <row r="5" spans="1:18" ht="16" customHeight="1">
      <c r="A5" s="9">
        <v>121</v>
      </c>
      <c r="B5" s="10" t="s">
        <v>18</v>
      </c>
      <c r="C5" s="11"/>
      <c r="D5" s="23" t="str">
        <f t="shared" si="0"/>
        <v>７</v>
      </c>
      <c r="E5" s="24" t="s">
        <v>3</v>
      </c>
      <c r="F5" s="24">
        <f t="shared" si="1"/>
        <v>23</v>
      </c>
      <c r="G5" s="24" t="s">
        <v>12</v>
      </c>
      <c r="H5" s="12" t="s">
        <v>13</v>
      </c>
      <c r="I5" s="19">
        <f t="shared" si="2"/>
        <v>43304</v>
      </c>
      <c r="J5" s="13" t="s">
        <v>14</v>
      </c>
      <c r="K5" s="1"/>
      <c r="L5" s="16"/>
      <c r="M5" s="17"/>
      <c r="N5" s="15" t="str">
        <f t="shared" si="3"/>
        <v>７月23日(月)</v>
      </c>
      <c r="O5" s="21">
        <v>43304</v>
      </c>
      <c r="P5" s="22" t="str">
        <f t="shared" si="4"/>
        <v>７</v>
      </c>
      <c r="Q5" s="22">
        <f t="shared" si="5"/>
        <v>23</v>
      </c>
      <c r="R5" s="20" t="str">
        <f t="shared" si="6"/>
        <v>(月)</v>
      </c>
    </row>
    <row r="6" spans="1:18" ht="16" customHeight="1">
      <c r="A6" s="9">
        <v>122</v>
      </c>
      <c r="B6" s="10" t="s">
        <v>18</v>
      </c>
      <c r="C6" s="11"/>
      <c r="D6" s="23" t="str">
        <f t="shared" si="0"/>
        <v>７</v>
      </c>
      <c r="E6" s="24" t="s">
        <v>3</v>
      </c>
      <c r="F6" s="24">
        <f t="shared" si="1"/>
        <v>24</v>
      </c>
      <c r="G6" s="24" t="s">
        <v>5</v>
      </c>
      <c r="H6" s="12" t="s">
        <v>13</v>
      </c>
      <c r="I6" s="19">
        <f t="shared" si="2"/>
        <v>43305</v>
      </c>
      <c r="J6" s="13" t="s">
        <v>14</v>
      </c>
      <c r="K6" s="1"/>
      <c r="L6" s="16"/>
      <c r="M6" s="17"/>
      <c r="N6" s="2" t="str">
        <f t="shared" si="3"/>
        <v>７月24日(火)</v>
      </c>
      <c r="O6" s="21">
        <v>43305</v>
      </c>
      <c r="P6" s="22" t="str">
        <f t="shared" si="4"/>
        <v>７</v>
      </c>
      <c r="Q6" s="22">
        <f t="shared" si="5"/>
        <v>24</v>
      </c>
      <c r="R6" s="20" t="str">
        <f t="shared" si="6"/>
        <v>(火)</v>
      </c>
    </row>
    <row r="7" spans="1:18" ht="16" customHeight="1">
      <c r="A7" s="9">
        <v>131</v>
      </c>
      <c r="B7" s="10" t="s">
        <v>27</v>
      </c>
      <c r="C7" s="11"/>
      <c r="D7" s="23" t="str">
        <f t="shared" si="0"/>
        <v>７</v>
      </c>
      <c r="E7" s="24" t="s">
        <v>3</v>
      </c>
      <c r="F7" s="24">
        <f t="shared" si="1"/>
        <v>24</v>
      </c>
      <c r="G7" s="24" t="s">
        <v>5</v>
      </c>
      <c r="H7" s="12" t="s">
        <v>1</v>
      </c>
      <c r="I7" s="19">
        <f t="shared" si="2"/>
        <v>43305</v>
      </c>
      <c r="J7" s="13" t="s">
        <v>0</v>
      </c>
      <c r="K7" s="1"/>
      <c r="L7" s="25" t="s">
        <v>20</v>
      </c>
      <c r="M7" s="26" t="s">
        <v>21</v>
      </c>
      <c r="N7" s="2" t="str">
        <f t="shared" si="3"/>
        <v>７月24日(火)</v>
      </c>
      <c r="O7" s="21">
        <v>43305</v>
      </c>
      <c r="P7" s="22" t="str">
        <f t="shared" si="4"/>
        <v>７</v>
      </c>
      <c r="Q7" s="22">
        <f t="shared" si="5"/>
        <v>24</v>
      </c>
      <c r="R7" s="20" t="str">
        <f t="shared" si="6"/>
        <v>(火)</v>
      </c>
    </row>
    <row r="8" spans="1:18" ht="16" customHeight="1">
      <c r="A8" s="9">
        <v>132</v>
      </c>
      <c r="B8" s="10" t="s">
        <v>27</v>
      </c>
      <c r="C8" s="11"/>
      <c r="D8" s="23" t="str">
        <f t="shared" si="0"/>
        <v>７</v>
      </c>
      <c r="E8" s="24" t="s">
        <v>3</v>
      </c>
      <c r="F8" s="24">
        <f t="shared" si="1"/>
        <v>25</v>
      </c>
      <c r="G8" s="24" t="s">
        <v>5</v>
      </c>
      <c r="H8" s="12" t="s">
        <v>1</v>
      </c>
      <c r="I8" s="19">
        <f t="shared" si="2"/>
        <v>43306</v>
      </c>
      <c r="J8" s="13" t="s">
        <v>0</v>
      </c>
      <c r="K8" s="1"/>
      <c r="L8" s="25" t="s">
        <v>22</v>
      </c>
      <c r="M8" s="26" t="s">
        <v>23</v>
      </c>
      <c r="N8" s="2" t="str">
        <f t="shared" si="3"/>
        <v>７月25日(水)</v>
      </c>
      <c r="O8" s="21">
        <v>43306</v>
      </c>
      <c r="P8" s="22" t="str">
        <f t="shared" si="4"/>
        <v>７</v>
      </c>
      <c r="Q8" s="22">
        <f t="shared" si="5"/>
        <v>25</v>
      </c>
      <c r="R8" s="20" t="str">
        <f t="shared" si="6"/>
        <v>(水)</v>
      </c>
    </row>
    <row r="9" spans="1:18" ht="16" customHeight="1">
      <c r="A9" s="9">
        <v>141</v>
      </c>
      <c r="B9" s="10" t="s">
        <v>15</v>
      </c>
      <c r="C9" s="11"/>
      <c r="D9" s="23" t="str">
        <f t="shared" si="0"/>
        <v>７</v>
      </c>
      <c r="E9" s="24" t="s">
        <v>3</v>
      </c>
      <c r="F9" s="24">
        <f t="shared" si="1"/>
        <v>25</v>
      </c>
      <c r="G9" s="24" t="s">
        <v>5</v>
      </c>
      <c r="H9" s="12" t="s">
        <v>1</v>
      </c>
      <c r="I9" s="19">
        <f t="shared" si="2"/>
        <v>43306</v>
      </c>
      <c r="J9" s="13" t="s">
        <v>0</v>
      </c>
      <c r="K9" s="1"/>
      <c r="L9" s="16"/>
      <c r="M9" s="17"/>
      <c r="N9" s="2" t="str">
        <f t="shared" si="3"/>
        <v>７月25日(水)</v>
      </c>
      <c r="O9" s="21">
        <v>43306</v>
      </c>
      <c r="P9" s="22" t="str">
        <f t="shared" si="4"/>
        <v>７</v>
      </c>
      <c r="Q9" s="22">
        <f t="shared" si="5"/>
        <v>25</v>
      </c>
      <c r="R9" s="20" t="str">
        <f t="shared" si="6"/>
        <v>(水)</v>
      </c>
    </row>
    <row r="10" spans="1:18" ht="16" customHeight="1">
      <c r="A10" s="9">
        <v>142</v>
      </c>
      <c r="B10" s="14" t="s">
        <v>15</v>
      </c>
      <c r="C10" s="11"/>
      <c r="D10" s="23" t="str">
        <f t="shared" si="0"/>
        <v>７</v>
      </c>
      <c r="E10" s="24" t="s">
        <v>3</v>
      </c>
      <c r="F10" s="24">
        <f t="shared" si="1"/>
        <v>26</v>
      </c>
      <c r="G10" s="24" t="s">
        <v>5</v>
      </c>
      <c r="H10" s="12" t="s">
        <v>1</v>
      </c>
      <c r="I10" s="19">
        <f t="shared" si="2"/>
        <v>43307</v>
      </c>
      <c r="J10" s="13" t="s">
        <v>0</v>
      </c>
      <c r="K10" s="1"/>
      <c r="L10" s="16"/>
      <c r="M10" s="17"/>
      <c r="N10" s="2" t="str">
        <f t="shared" si="3"/>
        <v>７月26日(木)</v>
      </c>
      <c r="O10" s="21">
        <v>43307</v>
      </c>
      <c r="P10" s="22" t="str">
        <f t="shared" si="4"/>
        <v>７</v>
      </c>
      <c r="Q10" s="22">
        <f t="shared" si="5"/>
        <v>26</v>
      </c>
      <c r="R10" s="20" t="str">
        <f t="shared" si="6"/>
        <v>(木)</v>
      </c>
    </row>
    <row r="11" spans="1:18" ht="16" customHeight="1">
      <c r="A11" s="9">
        <v>151</v>
      </c>
      <c r="B11" s="14" t="s">
        <v>28</v>
      </c>
      <c r="C11" s="11"/>
      <c r="D11" s="23" t="str">
        <f t="shared" si="0"/>
        <v>７</v>
      </c>
      <c r="E11" s="24" t="s">
        <v>3</v>
      </c>
      <c r="F11" s="24">
        <f t="shared" si="1"/>
        <v>25</v>
      </c>
      <c r="G11" s="24" t="s">
        <v>5</v>
      </c>
      <c r="H11" s="12" t="s">
        <v>1</v>
      </c>
      <c r="I11" s="19">
        <f t="shared" si="2"/>
        <v>43306</v>
      </c>
      <c r="J11" s="13" t="s">
        <v>0</v>
      </c>
      <c r="K11" s="1"/>
      <c r="L11" s="16"/>
      <c r="M11" s="16"/>
      <c r="N11" s="2" t="str">
        <f t="shared" si="3"/>
        <v>７月25日(水)</v>
      </c>
      <c r="O11" s="21">
        <v>43306</v>
      </c>
      <c r="P11" s="22" t="str">
        <f t="shared" si="4"/>
        <v>７</v>
      </c>
      <c r="Q11" s="22">
        <f t="shared" si="5"/>
        <v>25</v>
      </c>
      <c r="R11" s="20" t="str">
        <f t="shared" si="6"/>
        <v>(水)</v>
      </c>
    </row>
    <row r="12" spans="1:18" ht="16" customHeight="1">
      <c r="A12" s="9">
        <v>152</v>
      </c>
      <c r="B12" s="10" t="s">
        <v>28</v>
      </c>
      <c r="C12" s="11"/>
      <c r="D12" s="23" t="str">
        <f t="shared" si="0"/>
        <v>７</v>
      </c>
      <c r="E12" s="24" t="s">
        <v>3</v>
      </c>
      <c r="F12" s="24">
        <f t="shared" si="1"/>
        <v>26</v>
      </c>
      <c r="G12" s="24" t="s">
        <v>5</v>
      </c>
      <c r="H12" s="12" t="s">
        <v>1</v>
      </c>
      <c r="I12" s="19">
        <f t="shared" si="2"/>
        <v>43307</v>
      </c>
      <c r="J12" s="13" t="s">
        <v>0</v>
      </c>
      <c r="K12" s="1"/>
      <c r="L12" s="18"/>
      <c r="M12" s="17"/>
      <c r="N12" s="2" t="str">
        <f t="shared" si="3"/>
        <v>７月26日(木)</v>
      </c>
      <c r="O12" s="21">
        <v>43307</v>
      </c>
      <c r="P12" s="22" t="str">
        <f t="shared" si="4"/>
        <v>７</v>
      </c>
      <c r="Q12" s="22">
        <f t="shared" si="5"/>
        <v>26</v>
      </c>
      <c r="R12" s="20" t="str">
        <f t="shared" si="6"/>
        <v>(木)</v>
      </c>
    </row>
    <row r="13" spans="1:18" ht="16" customHeight="1">
      <c r="A13" s="9">
        <v>161</v>
      </c>
      <c r="B13" s="10" t="s">
        <v>16</v>
      </c>
      <c r="C13" s="11"/>
      <c r="D13" s="23" t="str">
        <f t="shared" si="0"/>
        <v>８</v>
      </c>
      <c r="E13" s="24" t="s">
        <v>3</v>
      </c>
      <c r="F13" s="24" t="str">
        <f t="shared" si="1"/>
        <v>８</v>
      </c>
      <c r="G13" s="24" t="s">
        <v>5</v>
      </c>
      <c r="H13" s="12" t="s">
        <v>1</v>
      </c>
      <c r="I13" s="19">
        <f t="shared" si="2"/>
        <v>43320</v>
      </c>
      <c r="J13" s="13" t="s">
        <v>0</v>
      </c>
      <c r="K13" s="1"/>
      <c r="L13" s="27" t="s">
        <v>35</v>
      </c>
      <c r="M13" s="26" t="s">
        <v>36</v>
      </c>
      <c r="N13" s="2" t="str">
        <f t="shared" si="3"/>
        <v>８月８日(水)</v>
      </c>
      <c r="O13" s="21">
        <v>43320</v>
      </c>
      <c r="P13" s="22" t="str">
        <f t="shared" si="4"/>
        <v>８</v>
      </c>
      <c r="Q13" s="22" t="str">
        <f t="shared" si="5"/>
        <v>８</v>
      </c>
      <c r="R13" s="20" t="str">
        <f t="shared" si="6"/>
        <v>(水)</v>
      </c>
    </row>
    <row r="14" spans="1:18" ht="15.75" customHeight="1">
      <c r="A14" s="9">
        <v>162</v>
      </c>
      <c r="B14" s="10" t="s">
        <v>16</v>
      </c>
      <c r="C14" s="11"/>
      <c r="D14" s="23" t="str">
        <f t="shared" si="0"/>
        <v>８</v>
      </c>
      <c r="E14" s="24" t="s">
        <v>3</v>
      </c>
      <c r="F14" s="24" t="str">
        <f t="shared" si="1"/>
        <v>９</v>
      </c>
      <c r="G14" s="24" t="s">
        <v>5</v>
      </c>
      <c r="H14" s="12" t="s">
        <v>1</v>
      </c>
      <c r="I14" s="19">
        <f t="shared" si="2"/>
        <v>43321</v>
      </c>
      <c r="J14" s="13" t="s">
        <v>0</v>
      </c>
      <c r="K14" s="1"/>
      <c r="L14" s="27" t="s">
        <v>37</v>
      </c>
      <c r="M14" s="26" t="s">
        <v>38</v>
      </c>
      <c r="N14" s="2" t="str">
        <f t="shared" si="3"/>
        <v>８月９日(木)</v>
      </c>
      <c r="O14" s="21">
        <v>43321</v>
      </c>
      <c r="P14" s="22" t="str">
        <f t="shared" si="4"/>
        <v>８</v>
      </c>
      <c r="Q14" s="22" t="str">
        <f t="shared" si="5"/>
        <v>９</v>
      </c>
      <c r="R14" s="20" t="str">
        <f t="shared" si="6"/>
        <v>(木)</v>
      </c>
    </row>
    <row r="15" spans="1:18" ht="15.75" customHeight="1">
      <c r="A15" s="9">
        <v>171</v>
      </c>
      <c r="B15" s="10" t="s">
        <v>29</v>
      </c>
      <c r="C15" s="11"/>
      <c r="D15" s="23" t="str">
        <f t="shared" si="0"/>
        <v>９</v>
      </c>
      <c r="E15" s="24" t="s">
        <v>3</v>
      </c>
      <c r="F15" s="24">
        <f t="shared" si="1"/>
        <v>10</v>
      </c>
      <c r="G15" s="24" t="s">
        <v>5</v>
      </c>
      <c r="H15" s="12" t="s">
        <v>1</v>
      </c>
      <c r="I15" s="19">
        <f t="shared" si="2"/>
        <v>43353</v>
      </c>
      <c r="J15" s="13" t="s">
        <v>0</v>
      </c>
      <c r="K15" s="1"/>
      <c r="L15" s="18"/>
      <c r="M15" s="17"/>
      <c r="N15" s="2" t="str">
        <f t="shared" si="3"/>
        <v>９月10日(月)</v>
      </c>
      <c r="O15" s="21">
        <v>43353</v>
      </c>
      <c r="P15" s="22" t="str">
        <f t="shared" si="4"/>
        <v>９</v>
      </c>
      <c r="Q15" s="22">
        <f t="shared" si="5"/>
        <v>10</v>
      </c>
      <c r="R15" s="20" t="str">
        <f t="shared" si="6"/>
        <v>(月)</v>
      </c>
    </row>
    <row r="16" spans="1:18" ht="15.75" customHeight="1">
      <c r="A16" s="9">
        <v>172</v>
      </c>
      <c r="B16" s="10" t="s">
        <v>29</v>
      </c>
      <c r="C16" s="11"/>
      <c r="D16" s="23" t="str">
        <f t="shared" si="0"/>
        <v>９</v>
      </c>
      <c r="E16" s="24" t="s">
        <v>3</v>
      </c>
      <c r="F16" s="24">
        <f t="shared" si="1"/>
        <v>11</v>
      </c>
      <c r="G16" s="24" t="s">
        <v>5</v>
      </c>
      <c r="H16" s="12" t="s">
        <v>1</v>
      </c>
      <c r="I16" s="19">
        <f t="shared" si="2"/>
        <v>43354</v>
      </c>
      <c r="J16" s="13" t="s">
        <v>0</v>
      </c>
      <c r="K16" s="1"/>
      <c r="L16" s="18"/>
      <c r="M16" s="17"/>
      <c r="N16" s="2" t="str">
        <f t="shared" si="3"/>
        <v>９月11日(火)</v>
      </c>
      <c r="O16" s="21">
        <v>43354</v>
      </c>
      <c r="P16" s="22" t="str">
        <f t="shared" si="4"/>
        <v>９</v>
      </c>
      <c r="Q16" s="22">
        <f t="shared" si="5"/>
        <v>11</v>
      </c>
      <c r="R16" s="20" t="str">
        <f t="shared" si="6"/>
        <v>(火)</v>
      </c>
    </row>
    <row r="17" spans="1:18" ht="15.75" customHeight="1">
      <c r="A17" s="9">
        <v>181</v>
      </c>
      <c r="B17" s="10" t="s">
        <v>30</v>
      </c>
      <c r="C17" s="11"/>
      <c r="D17" s="23" t="str">
        <f t="shared" si="0"/>
        <v>８</v>
      </c>
      <c r="E17" s="24" t="s">
        <v>3</v>
      </c>
      <c r="F17" s="24" t="str">
        <f t="shared" si="1"/>
        <v>９</v>
      </c>
      <c r="G17" s="24" t="s">
        <v>5</v>
      </c>
      <c r="H17" s="12" t="s">
        <v>1</v>
      </c>
      <c r="I17" s="19">
        <f t="shared" si="2"/>
        <v>43321</v>
      </c>
      <c r="J17" s="13" t="s">
        <v>0</v>
      </c>
      <c r="K17" s="1"/>
      <c r="L17" s="18" t="s">
        <v>39</v>
      </c>
      <c r="M17" s="17"/>
      <c r="N17" s="2" t="str">
        <f t="shared" si="3"/>
        <v>８月９日(木)</v>
      </c>
      <c r="O17" s="21">
        <v>43321</v>
      </c>
      <c r="P17" s="22" t="str">
        <f t="shared" si="4"/>
        <v>８</v>
      </c>
      <c r="Q17" s="22" t="str">
        <f t="shared" si="5"/>
        <v>９</v>
      </c>
      <c r="R17" s="20" t="str">
        <f t="shared" si="6"/>
        <v>(木)</v>
      </c>
    </row>
    <row r="18" spans="1:18" ht="15.75" customHeight="1">
      <c r="A18" s="9">
        <v>191</v>
      </c>
      <c r="B18" s="10" t="s">
        <v>31</v>
      </c>
      <c r="C18" s="11"/>
      <c r="D18" s="23">
        <f t="shared" si="0"/>
        <v>10</v>
      </c>
      <c r="E18" s="24" t="s">
        <v>3</v>
      </c>
      <c r="F18" s="24" t="str">
        <f t="shared" si="1"/>
        <v>４</v>
      </c>
      <c r="G18" s="24" t="s">
        <v>5</v>
      </c>
      <c r="H18" s="12" t="s">
        <v>1</v>
      </c>
      <c r="I18" s="19">
        <f t="shared" si="2"/>
        <v>43377</v>
      </c>
      <c r="J18" s="13" t="s">
        <v>0</v>
      </c>
      <c r="K18" s="1"/>
      <c r="L18" s="18" t="s">
        <v>34</v>
      </c>
      <c r="M18" s="17"/>
      <c r="N18" s="2" t="str">
        <f t="shared" si="3"/>
        <v>10月４日(木)</v>
      </c>
      <c r="O18" s="21">
        <v>43377</v>
      </c>
      <c r="P18" s="22">
        <f t="shared" si="4"/>
        <v>10</v>
      </c>
      <c r="Q18" s="22" t="str">
        <f t="shared" si="5"/>
        <v>４</v>
      </c>
      <c r="R18" s="20" t="str">
        <f t="shared" si="6"/>
        <v>(木)</v>
      </c>
    </row>
    <row r="19" spans="1:18" ht="15.75" customHeight="1">
      <c r="A19" s="9">
        <v>192</v>
      </c>
      <c r="B19" s="10" t="s">
        <v>31</v>
      </c>
      <c r="C19" s="11"/>
      <c r="D19" s="23">
        <f t="shared" si="0"/>
        <v>10</v>
      </c>
      <c r="E19" s="24" t="s">
        <v>3</v>
      </c>
      <c r="F19" s="24">
        <f t="shared" si="1"/>
        <v>11</v>
      </c>
      <c r="G19" s="24" t="s">
        <v>5</v>
      </c>
      <c r="H19" s="12" t="s">
        <v>1</v>
      </c>
      <c r="I19" s="19">
        <f t="shared" si="2"/>
        <v>43384</v>
      </c>
      <c r="J19" s="13" t="s">
        <v>0</v>
      </c>
      <c r="K19" s="1"/>
      <c r="L19" s="18" t="s">
        <v>34</v>
      </c>
      <c r="M19" s="17"/>
      <c r="N19" s="2" t="str">
        <f t="shared" si="3"/>
        <v>10月11日(木)</v>
      </c>
      <c r="O19" s="21">
        <v>43384</v>
      </c>
      <c r="P19" s="22">
        <f t="shared" si="4"/>
        <v>10</v>
      </c>
      <c r="Q19" s="22">
        <f t="shared" si="5"/>
        <v>11</v>
      </c>
      <c r="R19" s="20" t="str">
        <f t="shared" si="6"/>
        <v>(木)</v>
      </c>
    </row>
    <row r="20" spans="1:18" ht="15.75" customHeight="1">
      <c r="A20" s="9">
        <v>201</v>
      </c>
      <c r="B20" s="10" t="s">
        <v>19</v>
      </c>
      <c r="C20" s="11"/>
      <c r="D20" s="23" t="str">
        <f t="shared" si="0"/>
        <v>６</v>
      </c>
      <c r="E20" s="24" t="s">
        <v>3</v>
      </c>
      <c r="F20" s="24">
        <f t="shared" si="1"/>
        <v>18</v>
      </c>
      <c r="G20" s="24" t="s">
        <v>5</v>
      </c>
      <c r="H20" s="12" t="s">
        <v>1</v>
      </c>
      <c r="I20" s="19">
        <f t="shared" si="2"/>
        <v>43269</v>
      </c>
      <c r="J20" s="13" t="s">
        <v>0</v>
      </c>
      <c r="K20" s="1"/>
      <c r="L20" s="18" t="s">
        <v>11</v>
      </c>
      <c r="M20" s="17" t="s">
        <v>40</v>
      </c>
      <c r="N20" s="2" t="str">
        <f t="shared" si="3"/>
        <v>６月18日(月)</v>
      </c>
      <c r="O20" s="21">
        <v>43269</v>
      </c>
      <c r="P20" s="22" t="str">
        <f t="shared" si="4"/>
        <v>６</v>
      </c>
      <c r="Q20" s="22">
        <f t="shared" si="5"/>
        <v>18</v>
      </c>
      <c r="R20" s="20" t="str">
        <f t="shared" si="6"/>
        <v>(月)</v>
      </c>
    </row>
    <row r="21" spans="1:18" ht="15.75" customHeight="1">
      <c r="A21" s="9">
        <v>211</v>
      </c>
      <c r="B21" s="10" t="s">
        <v>19</v>
      </c>
      <c r="C21" s="11"/>
      <c r="D21" s="23" t="str">
        <f t="shared" si="0"/>
        <v>６</v>
      </c>
      <c r="E21" s="24" t="s">
        <v>3</v>
      </c>
      <c r="F21" s="24">
        <f t="shared" si="1"/>
        <v>20</v>
      </c>
      <c r="G21" s="24" t="s">
        <v>5</v>
      </c>
      <c r="H21" s="12" t="s">
        <v>1</v>
      </c>
      <c r="I21" s="19">
        <f t="shared" si="2"/>
        <v>43271</v>
      </c>
      <c r="J21" s="13" t="s">
        <v>0</v>
      </c>
      <c r="K21" s="1"/>
      <c r="L21" s="18" t="s">
        <v>11</v>
      </c>
      <c r="M21" s="17" t="s">
        <v>41</v>
      </c>
      <c r="N21" s="2" t="str">
        <f t="shared" si="3"/>
        <v>６月20日(水)</v>
      </c>
      <c r="O21" s="21">
        <v>43271</v>
      </c>
      <c r="P21" s="22" t="str">
        <f t="shared" si="4"/>
        <v>６</v>
      </c>
      <c r="Q21" s="22">
        <f t="shared" si="5"/>
        <v>20</v>
      </c>
      <c r="R21" s="20" t="str">
        <f t="shared" si="6"/>
        <v>(水)</v>
      </c>
    </row>
    <row r="22" spans="1:18" ht="15.75" customHeight="1">
      <c r="A22" s="9">
        <v>221</v>
      </c>
      <c r="B22" s="10" t="s">
        <v>19</v>
      </c>
      <c r="C22" s="11"/>
      <c r="D22" s="23" t="str">
        <f t="shared" si="0"/>
        <v>７</v>
      </c>
      <c r="E22" s="24" t="s">
        <v>3</v>
      </c>
      <c r="F22" s="24">
        <f t="shared" si="1"/>
        <v>25</v>
      </c>
      <c r="G22" s="24" t="s">
        <v>5</v>
      </c>
      <c r="H22" s="12" t="s">
        <v>1</v>
      </c>
      <c r="I22" s="19">
        <f t="shared" si="2"/>
        <v>43306</v>
      </c>
      <c r="J22" s="13" t="s">
        <v>0</v>
      </c>
      <c r="K22" s="1"/>
      <c r="L22" s="18" t="s">
        <v>11</v>
      </c>
      <c r="M22" s="17" t="s">
        <v>42</v>
      </c>
      <c r="N22" s="2" t="str">
        <f t="shared" si="3"/>
        <v>７月25日(水)</v>
      </c>
      <c r="O22" s="21">
        <v>43306</v>
      </c>
      <c r="P22" s="22" t="str">
        <f t="shared" si="4"/>
        <v>７</v>
      </c>
      <c r="Q22" s="22">
        <f t="shared" si="5"/>
        <v>25</v>
      </c>
      <c r="R22" s="20" t="str">
        <f t="shared" si="6"/>
        <v>(水)</v>
      </c>
    </row>
    <row r="23" spans="1:18" ht="15.75" customHeight="1">
      <c r="A23" s="9">
        <v>222</v>
      </c>
      <c r="B23" s="10" t="s">
        <v>19</v>
      </c>
      <c r="C23" s="11"/>
      <c r="D23" s="23" t="str">
        <f t="shared" si="0"/>
        <v>８</v>
      </c>
      <c r="E23" s="24" t="s">
        <v>3</v>
      </c>
      <c r="F23" s="24" t="str">
        <f t="shared" si="1"/>
        <v>８</v>
      </c>
      <c r="G23" s="24" t="s">
        <v>5</v>
      </c>
      <c r="H23" s="12" t="s">
        <v>1</v>
      </c>
      <c r="I23" s="19">
        <f t="shared" si="2"/>
        <v>43320</v>
      </c>
      <c r="J23" s="13" t="s">
        <v>0</v>
      </c>
      <c r="K23" s="1"/>
      <c r="L23" s="18" t="s">
        <v>11</v>
      </c>
      <c r="M23" s="17" t="s">
        <v>42</v>
      </c>
      <c r="N23" s="2" t="str">
        <f t="shared" si="3"/>
        <v>８月８日(水)</v>
      </c>
      <c r="O23" s="21">
        <v>43320</v>
      </c>
      <c r="P23" s="22" t="str">
        <f t="shared" si="4"/>
        <v>８</v>
      </c>
      <c r="Q23" s="22" t="str">
        <f t="shared" si="5"/>
        <v>８</v>
      </c>
      <c r="R23" s="20" t="str">
        <f t="shared" si="6"/>
        <v>(水)</v>
      </c>
    </row>
    <row r="24" spans="1:18" ht="15.75" customHeight="1">
      <c r="A24" s="9">
        <v>223</v>
      </c>
      <c r="B24" s="10" t="s">
        <v>19</v>
      </c>
      <c r="C24" s="11"/>
      <c r="D24" s="23" t="str">
        <f t="shared" si="0"/>
        <v>８</v>
      </c>
      <c r="E24" s="24" t="s">
        <v>3</v>
      </c>
      <c r="F24" s="24">
        <f t="shared" si="1"/>
        <v>17</v>
      </c>
      <c r="G24" s="24" t="s">
        <v>5</v>
      </c>
      <c r="H24" s="12" t="s">
        <v>1</v>
      </c>
      <c r="I24" s="19">
        <f t="shared" si="2"/>
        <v>43329</v>
      </c>
      <c r="J24" s="13" t="s">
        <v>0</v>
      </c>
      <c r="K24" s="1"/>
      <c r="L24" s="18" t="s">
        <v>11</v>
      </c>
      <c r="M24" s="17" t="s">
        <v>42</v>
      </c>
      <c r="N24" s="2" t="str">
        <f t="shared" si="3"/>
        <v>８月17日(金)</v>
      </c>
      <c r="O24" s="21">
        <v>43329</v>
      </c>
      <c r="P24" s="22" t="str">
        <f t="shared" si="4"/>
        <v>８</v>
      </c>
      <c r="Q24" s="22">
        <f t="shared" si="5"/>
        <v>17</v>
      </c>
      <c r="R24" s="20" t="str">
        <f t="shared" si="6"/>
        <v>(金)</v>
      </c>
    </row>
    <row r="25" spans="1:18" ht="15.75" customHeight="1">
      <c r="A25" s="9">
        <v>231</v>
      </c>
      <c r="B25" s="10" t="s">
        <v>19</v>
      </c>
      <c r="C25" s="11"/>
      <c r="D25" s="23" t="str">
        <f t="shared" si="0"/>
        <v>８</v>
      </c>
      <c r="E25" s="24" t="s">
        <v>3</v>
      </c>
      <c r="F25" s="24">
        <f t="shared" si="1"/>
        <v>29</v>
      </c>
      <c r="G25" s="24" t="s">
        <v>5</v>
      </c>
      <c r="H25" s="12" t="s">
        <v>1</v>
      </c>
      <c r="I25" s="19">
        <f t="shared" si="2"/>
        <v>43341</v>
      </c>
      <c r="J25" s="13" t="s">
        <v>0</v>
      </c>
      <c r="K25" s="1"/>
      <c r="L25" s="18" t="s">
        <v>11</v>
      </c>
      <c r="M25" s="17" t="s">
        <v>24</v>
      </c>
      <c r="N25" s="2" t="str">
        <f t="shared" si="3"/>
        <v>８月29日(水)</v>
      </c>
      <c r="O25" s="21">
        <v>43341</v>
      </c>
      <c r="P25" s="22" t="str">
        <f t="shared" si="4"/>
        <v>８</v>
      </c>
      <c r="Q25" s="22">
        <f t="shared" si="5"/>
        <v>29</v>
      </c>
      <c r="R25" s="20" t="str">
        <f t="shared" si="6"/>
        <v>(水)</v>
      </c>
    </row>
    <row r="26" spans="1:18" ht="15.75" customHeight="1">
      <c r="A26" s="9">
        <v>241</v>
      </c>
      <c r="B26" s="10" t="s">
        <v>19</v>
      </c>
      <c r="C26" s="11"/>
      <c r="D26" s="23">
        <f t="shared" si="0"/>
        <v>10</v>
      </c>
      <c r="E26" s="24" t="s">
        <v>3</v>
      </c>
      <c r="F26" s="24">
        <f t="shared" si="1"/>
        <v>18</v>
      </c>
      <c r="G26" s="24" t="s">
        <v>5</v>
      </c>
      <c r="H26" s="12" t="s">
        <v>1</v>
      </c>
      <c r="I26" s="19">
        <f t="shared" si="2"/>
        <v>43391</v>
      </c>
      <c r="J26" s="13" t="s">
        <v>0</v>
      </c>
      <c r="K26" s="1"/>
      <c r="L26" s="18" t="s">
        <v>11</v>
      </c>
      <c r="M26" s="17" t="s">
        <v>43</v>
      </c>
      <c r="N26" s="2" t="str">
        <f t="shared" si="3"/>
        <v>10月18日(木)</v>
      </c>
      <c r="O26" s="21">
        <v>43391</v>
      </c>
      <c r="P26" s="22">
        <f t="shared" si="4"/>
        <v>10</v>
      </c>
      <c r="Q26" s="22">
        <f t="shared" si="5"/>
        <v>18</v>
      </c>
      <c r="R26" s="20" t="str">
        <f t="shared" si="6"/>
        <v>(木)</v>
      </c>
    </row>
    <row r="27" spans="1:18" ht="15.75" customHeight="1">
      <c r="A27" s="9">
        <v>251</v>
      </c>
      <c r="B27" s="10" t="s">
        <v>19</v>
      </c>
      <c r="C27" s="11"/>
      <c r="D27" s="23">
        <f t="shared" si="0"/>
        <v>10</v>
      </c>
      <c r="E27" s="24" t="s">
        <v>3</v>
      </c>
      <c r="F27" s="24">
        <f t="shared" si="1"/>
        <v>31</v>
      </c>
      <c r="G27" s="24" t="s">
        <v>5</v>
      </c>
      <c r="H27" s="12" t="s">
        <v>1</v>
      </c>
      <c r="I27" s="19">
        <f t="shared" si="2"/>
        <v>43404</v>
      </c>
      <c r="J27" s="13" t="s">
        <v>0</v>
      </c>
      <c r="K27" s="1"/>
      <c r="L27" s="18" t="s">
        <v>11</v>
      </c>
      <c r="M27" s="17" t="s">
        <v>44</v>
      </c>
      <c r="N27" s="2" t="str">
        <f t="shared" si="3"/>
        <v>10月31日(水)</v>
      </c>
      <c r="O27" s="21">
        <v>43404</v>
      </c>
      <c r="P27" s="22">
        <f t="shared" si="4"/>
        <v>10</v>
      </c>
      <c r="Q27" s="22">
        <f t="shared" si="5"/>
        <v>31</v>
      </c>
      <c r="R27" s="20" t="str">
        <f t="shared" si="6"/>
        <v>(水)</v>
      </c>
    </row>
    <row r="28" spans="1:18" ht="15.75" customHeight="1">
      <c r="A28" s="9">
        <v>261</v>
      </c>
      <c r="B28" s="10" t="s">
        <v>19</v>
      </c>
      <c r="C28" s="11"/>
      <c r="D28" s="23" t="str">
        <f t="shared" si="0"/>
        <v>７</v>
      </c>
      <c r="E28" s="24" t="s">
        <v>3</v>
      </c>
      <c r="F28" s="24">
        <f t="shared" si="1"/>
        <v>26</v>
      </c>
      <c r="G28" s="24" t="s">
        <v>5</v>
      </c>
      <c r="H28" s="12" t="s">
        <v>1</v>
      </c>
      <c r="I28" s="19">
        <f t="shared" si="2"/>
        <v>43307</v>
      </c>
      <c r="J28" s="13" t="s">
        <v>0</v>
      </c>
      <c r="K28" s="1"/>
      <c r="L28" s="18" t="s">
        <v>11</v>
      </c>
      <c r="M28" s="17" t="s">
        <v>45</v>
      </c>
      <c r="N28" s="2" t="str">
        <f t="shared" si="3"/>
        <v>７月26日(木)</v>
      </c>
      <c r="O28" s="21">
        <v>43307</v>
      </c>
      <c r="P28" s="22" t="str">
        <f t="shared" si="4"/>
        <v>７</v>
      </c>
      <c r="Q28" s="22">
        <f t="shared" si="5"/>
        <v>26</v>
      </c>
      <c r="R28" s="20" t="str">
        <f t="shared" si="6"/>
        <v>(木)</v>
      </c>
    </row>
    <row r="29" spans="1:18" ht="15.75" customHeight="1">
      <c r="A29" s="9">
        <v>271</v>
      </c>
      <c r="B29" s="10" t="s">
        <v>19</v>
      </c>
      <c r="C29" s="11"/>
      <c r="D29" s="23" t="str">
        <f t="shared" si="0"/>
        <v>６</v>
      </c>
      <c r="E29" s="24" t="s">
        <v>3</v>
      </c>
      <c r="F29" s="24">
        <f t="shared" si="1"/>
        <v>20</v>
      </c>
      <c r="G29" s="24" t="s">
        <v>5</v>
      </c>
      <c r="H29" s="12" t="s">
        <v>1</v>
      </c>
      <c r="I29" s="19">
        <f t="shared" si="2"/>
        <v>43271</v>
      </c>
      <c r="J29" s="13" t="s">
        <v>0</v>
      </c>
      <c r="K29" s="1"/>
      <c r="L29" s="18" t="s">
        <v>11</v>
      </c>
      <c r="M29" s="17" t="s">
        <v>46</v>
      </c>
      <c r="N29" s="2" t="str">
        <f t="shared" si="3"/>
        <v>６月20日(水)</v>
      </c>
      <c r="O29" s="21">
        <v>43271</v>
      </c>
      <c r="P29" s="22" t="str">
        <f t="shared" si="4"/>
        <v>６</v>
      </c>
      <c r="Q29" s="22">
        <f t="shared" si="5"/>
        <v>20</v>
      </c>
      <c r="R29" s="20" t="str">
        <f t="shared" si="6"/>
        <v>(水)</v>
      </c>
    </row>
    <row r="30" spans="1:18" ht="15.75" customHeight="1">
      <c r="A30" s="9">
        <v>281</v>
      </c>
      <c r="B30" s="10" t="s">
        <v>19</v>
      </c>
      <c r="C30" s="11"/>
      <c r="D30" s="23">
        <f t="shared" si="0"/>
        <v>10</v>
      </c>
      <c r="E30" s="24" t="s">
        <v>3</v>
      </c>
      <c r="F30" s="24" t="str">
        <f t="shared" si="1"/>
        <v>１</v>
      </c>
      <c r="G30" s="24" t="s">
        <v>5</v>
      </c>
      <c r="H30" s="12" t="s">
        <v>1</v>
      </c>
      <c r="I30" s="19">
        <f t="shared" si="2"/>
        <v>43374</v>
      </c>
      <c r="J30" s="13" t="s">
        <v>0</v>
      </c>
      <c r="K30" s="1"/>
      <c r="L30" s="18" t="s">
        <v>11</v>
      </c>
      <c r="M30" s="17" t="s">
        <v>47</v>
      </c>
      <c r="N30" s="2" t="str">
        <f t="shared" si="3"/>
        <v>10月１日(月)</v>
      </c>
      <c r="O30" s="21">
        <v>43374</v>
      </c>
      <c r="P30" s="22">
        <f t="shared" si="4"/>
        <v>10</v>
      </c>
      <c r="Q30" s="22" t="str">
        <f t="shared" si="5"/>
        <v>１</v>
      </c>
      <c r="R30" s="20" t="str">
        <f t="shared" si="6"/>
        <v>(月)</v>
      </c>
    </row>
    <row r="31" spans="1:18" ht="15.75" customHeight="1">
      <c r="A31" s="9">
        <v>291</v>
      </c>
      <c r="B31" s="10" t="s">
        <v>19</v>
      </c>
      <c r="C31" s="11"/>
      <c r="D31" s="23" t="str">
        <f t="shared" si="0"/>
        <v>６</v>
      </c>
      <c r="E31" s="24" t="s">
        <v>3</v>
      </c>
      <c r="F31" s="24">
        <f t="shared" si="1"/>
        <v>18</v>
      </c>
      <c r="G31" s="24" t="s">
        <v>5</v>
      </c>
      <c r="H31" s="12" t="s">
        <v>1</v>
      </c>
      <c r="I31" s="19">
        <f t="shared" si="2"/>
        <v>43269</v>
      </c>
      <c r="J31" s="13" t="s">
        <v>0</v>
      </c>
      <c r="K31" s="1"/>
      <c r="L31" s="18" t="s">
        <v>11</v>
      </c>
      <c r="M31" s="17" t="s">
        <v>48</v>
      </c>
      <c r="N31" s="2" t="str">
        <f t="shared" si="3"/>
        <v>６月18日(月)</v>
      </c>
      <c r="O31" s="21">
        <v>43269</v>
      </c>
      <c r="P31" s="22" t="str">
        <f t="shared" si="4"/>
        <v>６</v>
      </c>
      <c r="Q31" s="22">
        <f t="shared" si="5"/>
        <v>18</v>
      </c>
      <c r="R31" s="20" t="str">
        <f t="shared" si="6"/>
        <v>(月)</v>
      </c>
    </row>
    <row r="32" spans="1:18" ht="15.75" customHeight="1">
      <c r="A32" s="9">
        <v>292</v>
      </c>
      <c r="B32" s="10" t="s">
        <v>19</v>
      </c>
      <c r="C32" s="11"/>
      <c r="D32" s="23" t="str">
        <f t="shared" si="0"/>
        <v>７</v>
      </c>
      <c r="E32" s="24" t="s">
        <v>3</v>
      </c>
      <c r="F32" s="24">
        <f t="shared" si="1"/>
        <v>10</v>
      </c>
      <c r="G32" s="24" t="s">
        <v>5</v>
      </c>
      <c r="H32" s="12" t="s">
        <v>1</v>
      </c>
      <c r="I32" s="19">
        <f t="shared" si="2"/>
        <v>43291</v>
      </c>
      <c r="J32" s="13" t="s">
        <v>0</v>
      </c>
      <c r="K32" s="1"/>
      <c r="L32" s="18" t="s">
        <v>11</v>
      </c>
      <c r="M32" s="17" t="s">
        <v>48</v>
      </c>
      <c r="N32" s="2" t="str">
        <f t="shared" si="3"/>
        <v>７月10日(火)</v>
      </c>
      <c r="O32" s="21">
        <v>43291</v>
      </c>
      <c r="P32" s="22" t="str">
        <f t="shared" si="4"/>
        <v>７</v>
      </c>
      <c r="Q32" s="22">
        <f t="shared" si="5"/>
        <v>10</v>
      </c>
      <c r="R32" s="20" t="str">
        <f t="shared" si="6"/>
        <v>(火)</v>
      </c>
    </row>
    <row r="33" spans="1:18" ht="15.75" customHeight="1">
      <c r="A33" s="9">
        <v>301</v>
      </c>
      <c r="B33" s="10" t="s">
        <v>19</v>
      </c>
      <c r="C33" s="11"/>
      <c r="D33" s="23">
        <f t="shared" si="0"/>
        <v>10</v>
      </c>
      <c r="E33" s="24" t="s">
        <v>3</v>
      </c>
      <c r="F33" s="24">
        <f t="shared" si="1"/>
        <v>29</v>
      </c>
      <c r="G33" s="24" t="s">
        <v>5</v>
      </c>
      <c r="H33" s="12" t="s">
        <v>1</v>
      </c>
      <c r="I33" s="19">
        <f t="shared" si="2"/>
        <v>43402</v>
      </c>
      <c r="J33" s="13" t="s">
        <v>0</v>
      </c>
      <c r="K33" s="1"/>
      <c r="L33" s="18" t="s">
        <v>11</v>
      </c>
      <c r="M33" s="17" t="s">
        <v>49</v>
      </c>
      <c r="N33" s="2" t="str">
        <f t="shared" si="3"/>
        <v>10月29日(月)</v>
      </c>
      <c r="O33" s="21">
        <v>43402</v>
      </c>
      <c r="P33" s="22">
        <f t="shared" si="4"/>
        <v>10</v>
      </c>
      <c r="Q33" s="22">
        <f t="shared" si="5"/>
        <v>29</v>
      </c>
      <c r="R33" s="20" t="str">
        <f t="shared" si="6"/>
        <v>(月)</v>
      </c>
    </row>
    <row r="34" spans="1:18" ht="15.75" customHeight="1">
      <c r="A34" s="9">
        <v>311</v>
      </c>
      <c r="B34" s="10" t="s">
        <v>19</v>
      </c>
      <c r="C34" s="11"/>
      <c r="D34" s="23">
        <f t="shared" si="0"/>
        <v>11</v>
      </c>
      <c r="E34" s="24" t="s">
        <v>3</v>
      </c>
      <c r="F34" s="24" t="str">
        <f t="shared" si="1"/>
        <v>７</v>
      </c>
      <c r="G34" s="24" t="s">
        <v>5</v>
      </c>
      <c r="H34" s="12" t="s">
        <v>1</v>
      </c>
      <c r="I34" s="19">
        <f t="shared" si="2"/>
        <v>43411</v>
      </c>
      <c r="J34" s="13" t="s">
        <v>0</v>
      </c>
      <c r="K34" s="1"/>
      <c r="L34" s="18" t="s">
        <v>11</v>
      </c>
      <c r="M34" s="17" t="s">
        <v>50</v>
      </c>
      <c r="N34" s="2" t="str">
        <f t="shared" si="3"/>
        <v>11月７日(水)</v>
      </c>
      <c r="O34" s="21">
        <v>43411</v>
      </c>
      <c r="P34" s="22">
        <f t="shared" si="4"/>
        <v>11</v>
      </c>
      <c r="Q34" s="22" t="str">
        <f t="shared" si="5"/>
        <v>７</v>
      </c>
      <c r="R34" s="20" t="str">
        <f t="shared" si="6"/>
        <v>(水)</v>
      </c>
    </row>
    <row r="35" spans="1:18" ht="15.75" customHeight="1">
      <c r="A35" s="9">
        <v>321</v>
      </c>
      <c r="B35" s="10" t="s">
        <v>19</v>
      </c>
      <c r="C35" s="11"/>
      <c r="D35" s="23">
        <f t="shared" si="0"/>
        <v>11</v>
      </c>
      <c r="E35" s="24" t="s">
        <v>3</v>
      </c>
      <c r="F35" s="24">
        <f t="shared" si="1"/>
        <v>21</v>
      </c>
      <c r="G35" s="24" t="s">
        <v>5</v>
      </c>
      <c r="H35" s="12" t="s">
        <v>1</v>
      </c>
      <c r="I35" s="19">
        <f t="shared" si="2"/>
        <v>43425</v>
      </c>
      <c r="J35" s="13" t="s">
        <v>0</v>
      </c>
      <c r="K35" s="1"/>
      <c r="L35" s="18" t="s">
        <v>11</v>
      </c>
      <c r="M35" s="17" t="s">
        <v>51</v>
      </c>
      <c r="N35" s="2" t="str">
        <f t="shared" si="3"/>
        <v>11月21日(水)</v>
      </c>
      <c r="O35" s="21">
        <v>43425</v>
      </c>
      <c r="P35" s="22">
        <f t="shared" si="4"/>
        <v>11</v>
      </c>
      <c r="Q35" s="22">
        <f t="shared" si="5"/>
        <v>21</v>
      </c>
      <c r="R35" s="20" t="str">
        <f t="shared" si="6"/>
        <v>(水)</v>
      </c>
    </row>
    <row r="36" spans="1:18" ht="15.75" customHeight="1">
      <c r="A36" s="9">
        <v>331</v>
      </c>
      <c r="B36" s="10" t="s">
        <v>19</v>
      </c>
      <c r="C36" s="11"/>
      <c r="D36" s="23" t="str">
        <f t="shared" si="0"/>
        <v>１</v>
      </c>
      <c r="E36" s="24" t="s">
        <v>3</v>
      </c>
      <c r="F36" s="24">
        <f t="shared" si="1"/>
        <v>16</v>
      </c>
      <c r="G36" s="24" t="s">
        <v>5</v>
      </c>
      <c r="H36" s="12" t="s">
        <v>1</v>
      </c>
      <c r="I36" s="19">
        <f t="shared" si="2"/>
        <v>43116</v>
      </c>
      <c r="J36" s="13" t="s">
        <v>0</v>
      </c>
      <c r="K36" s="1"/>
      <c r="L36" s="18" t="s">
        <v>11</v>
      </c>
      <c r="M36" s="17" t="s">
        <v>52</v>
      </c>
      <c r="N36" s="2" t="str">
        <f t="shared" si="3"/>
        <v>１月16日(水)</v>
      </c>
      <c r="O36" s="21">
        <v>43481</v>
      </c>
      <c r="P36" s="22" t="str">
        <f t="shared" si="4"/>
        <v>１</v>
      </c>
      <c r="Q36" s="22">
        <f t="shared" si="5"/>
        <v>16</v>
      </c>
      <c r="R36" s="20" t="str">
        <f t="shared" si="6"/>
        <v>(水)</v>
      </c>
    </row>
    <row r="37" spans="1:18" ht="15.75" customHeight="1">
      <c r="A37" s="9">
        <v>341</v>
      </c>
      <c r="B37" s="10" t="s">
        <v>19</v>
      </c>
      <c r="C37" s="11"/>
      <c r="D37" s="23" t="str">
        <f t="shared" si="0"/>
        <v>７</v>
      </c>
      <c r="E37" s="24" t="s">
        <v>3</v>
      </c>
      <c r="F37" s="24" t="str">
        <f t="shared" si="1"/>
        <v>４</v>
      </c>
      <c r="G37" s="24" t="s">
        <v>5</v>
      </c>
      <c r="H37" s="12" t="s">
        <v>1</v>
      </c>
      <c r="I37" s="19">
        <f t="shared" si="2"/>
        <v>43285</v>
      </c>
      <c r="J37" s="13" t="s">
        <v>0</v>
      </c>
      <c r="K37" s="1"/>
      <c r="L37" s="18" t="s">
        <v>11</v>
      </c>
      <c r="M37" s="17" t="s">
        <v>53</v>
      </c>
      <c r="N37" s="2" t="str">
        <f t="shared" si="3"/>
        <v>７月４日(水)</v>
      </c>
      <c r="O37" s="21">
        <v>43285</v>
      </c>
      <c r="P37" s="22" t="str">
        <f t="shared" si="4"/>
        <v>７</v>
      </c>
      <c r="Q37" s="22" t="str">
        <f t="shared" si="5"/>
        <v>４</v>
      </c>
      <c r="R37" s="20" t="str">
        <f t="shared" si="6"/>
        <v>(水)</v>
      </c>
    </row>
    <row r="38" spans="1:18" ht="15.75" customHeight="1">
      <c r="A38" s="9">
        <v>342</v>
      </c>
      <c r="B38" s="10" t="s">
        <v>19</v>
      </c>
      <c r="C38" s="11"/>
      <c r="D38" s="23">
        <f t="shared" si="0"/>
        <v>10</v>
      </c>
      <c r="E38" s="24" t="s">
        <v>3</v>
      </c>
      <c r="F38" s="24" t="str">
        <f t="shared" si="1"/>
        <v>２</v>
      </c>
      <c r="G38" s="24" t="s">
        <v>5</v>
      </c>
      <c r="H38" s="12" t="s">
        <v>1</v>
      </c>
      <c r="I38" s="19">
        <f t="shared" si="2"/>
        <v>43375</v>
      </c>
      <c r="J38" s="13" t="s">
        <v>0</v>
      </c>
      <c r="K38" s="1"/>
      <c r="L38" s="18" t="s">
        <v>11</v>
      </c>
      <c r="M38" s="17" t="s">
        <v>53</v>
      </c>
      <c r="N38" s="2" t="str">
        <f t="shared" si="3"/>
        <v>10月２日(火)</v>
      </c>
      <c r="O38" s="21">
        <v>43375</v>
      </c>
      <c r="P38" s="22">
        <f t="shared" si="4"/>
        <v>10</v>
      </c>
      <c r="Q38" s="22" t="str">
        <f t="shared" si="5"/>
        <v>２</v>
      </c>
      <c r="R38" s="20" t="str">
        <f t="shared" si="6"/>
        <v>(火)</v>
      </c>
    </row>
  </sheetData>
  <mergeCells count="1">
    <mergeCell ref="C2:K2"/>
  </mergeCells>
  <phoneticPr fontId="4"/>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50"/>
  <sheetViews>
    <sheetView workbookViewId="0">
      <selection activeCell="D7" sqref="D7:F7"/>
    </sheetView>
  </sheetViews>
  <sheetFormatPr defaultRowHeight="13"/>
  <cols>
    <col min="2" max="2" width="25.26953125" customWidth="1"/>
    <col min="3" max="3" width="12.36328125" customWidth="1"/>
  </cols>
  <sheetData>
    <row r="1" spans="1:11">
      <c r="A1" t="s">
        <v>583</v>
      </c>
      <c r="B1" t="s">
        <v>584</v>
      </c>
      <c r="C1" t="s">
        <v>585</v>
      </c>
      <c r="D1">
        <v>1</v>
      </c>
      <c r="E1">
        <v>2</v>
      </c>
      <c r="F1">
        <v>3</v>
      </c>
      <c r="G1">
        <v>4</v>
      </c>
      <c r="H1">
        <v>5</v>
      </c>
      <c r="I1">
        <v>6</v>
      </c>
      <c r="J1" t="s">
        <v>588</v>
      </c>
      <c r="K1" t="s">
        <v>586</v>
      </c>
    </row>
    <row r="2" spans="1:11">
      <c r="A2">
        <f>様式２!$E$1</f>
        <v>0</v>
      </c>
      <c r="B2" t="str">
        <f>様式２!$G$1</f>
        <v/>
      </c>
      <c r="C2" t="str">
        <f>様式２!$H$1</f>
        <v/>
      </c>
      <c r="D2">
        <f>様式２!$A9</f>
        <v>0</v>
      </c>
      <c r="E2">
        <f>様式２!A12</f>
        <v>0</v>
      </c>
      <c r="F2">
        <f>様式２!A21</f>
        <v>0</v>
      </c>
      <c r="G2">
        <f>様式２!A24</f>
        <v>0</v>
      </c>
      <c r="H2">
        <f>様式２!$A$15</f>
        <v>0</v>
      </c>
      <c r="I2">
        <f>様式２!$A$27</f>
        <v>0</v>
      </c>
      <c r="J2" t="str">
        <f>IF(様式２!$D$4="","OK","エラー")</f>
        <v>エラー</v>
      </c>
      <c r="K2" t="s">
        <v>922</v>
      </c>
    </row>
    <row r="50" spans="1:4">
      <c r="A50">
        <v>240</v>
      </c>
      <c r="B50" t="s">
        <v>876</v>
      </c>
      <c r="C50" t="s">
        <v>877</v>
      </c>
      <c r="D50" t="s">
        <v>878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34</vt:i4>
      </vt:variant>
    </vt:vector>
  </HeadingPairs>
  <TitlesOfParts>
    <vt:vector size="42" baseType="lpstr">
      <vt:lpstr>様式２</vt:lpstr>
      <vt:lpstr>学校一覧</vt:lpstr>
      <vt:lpstr>教員資質指標（令和３年１月改定）</vt:lpstr>
      <vt:lpstr>教育課題研修</vt:lpstr>
      <vt:lpstr>参照</vt:lpstr>
      <vt:lpstr>教科別</vt:lpstr>
      <vt:lpstr>基礎データⅠ</vt:lpstr>
      <vt:lpstr>集計</vt:lpstr>
      <vt:lpstr>BigMonth</vt:lpstr>
      <vt:lpstr>LeapYearFebrary</vt:lpstr>
      <vt:lpstr>MonthsOfYear</vt:lpstr>
      <vt:lpstr>Needs</vt:lpstr>
      <vt:lpstr>NormalFebrary</vt:lpstr>
      <vt:lpstr>教育課題研修!OLE_LINK1</vt:lpstr>
      <vt:lpstr>基礎データⅠ!Print_Area</vt:lpstr>
      <vt:lpstr>'教員資質指標（令和３年１月改定）'!Print_Area</vt:lpstr>
      <vt:lpstr>様式２!Print_Area</vt:lpstr>
      <vt:lpstr>SchoolDataTable</vt:lpstr>
      <vt:lpstr>SmallMonth</vt:lpstr>
      <vt:lpstr>下段研修所講座チェック</vt:lpstr>
      <vt:lpstr>下段情報担当者養成講座チェック</vt:lpstr>
      <vt:lpstr>下段入力重複チェック</vt:lpstr>
      <vt:lpstr>下段入力上段との重複チェック</vt:lpstr>
      <vt:lpstr>下段入力漏れチェック</vt:lpstr>
      <vt:lpstr>下段兵教大外部講座入力チェック</vt:lpstr>
      <vt:lpstr>学校名一覧</vt:lpstr>
      <vt:lpstr>学校名校長名リスト</vt:lpstr>
      <vt:lpstr>教育課題</vt:lpstr>
      <vt:lpstr>研修所研修リスト</vt:lpstr>
      <vt:lpstr>受講者リスト</vt:lpstr>
      <vt:lpstr>受講番号リスト</vt:lpstr>
      <vt:lpstr>所属コード一覧</vt:lpstr>
      <vt:lpstr>所属コード学校名対応表</vt:lpstr>
      <vt:lpstr>上段いじめ問題講座チェック</vt:lpstr>
      <vt:lpstr>上段研修所講座チェック</vt:lpstr>
      <vt:lpstr>上段情報担当者養成講座チェック</vt:lpstr>
      <vt:lpstr>上段日程重複チェック</vt:lpstr>
      <vt:lpstr>上段入力重複チェック</vt:lpstr>
      <vt:lpstr>上段入力漏れチェック</vt:lpstr>
      <vt:lpstr>上段兵教大外部講座入力チェック</vt:lpstr>
      <vt:lpstr>大学等研修リスト</vt:lpstr>
      <vt:lpstr>兵教大外部特別支援日程重複チェック</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蘆田　典幸</cp:lastModifiedBy>
  <cp:lastPrinted>2025-03-17T04:04:11Z</cp:lastPrinted>
  <dcterms:created xsi:type="dcterms:W3CDTF">2013-05-07T22:58:38Z</dcterms:created>
  <dcterms:modified xsi:type="dcterms:W3CDTF">2025-05-19T04:53:42Z</dcterms:modified>
</cp:coreProperties>
</file>