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1"/>
  <workbookPr defaultThemeVersion="124226"/>
  <mc:AlternateContent xmlns:mc="http://schemas.openxmlformats.org/markup-compatibility/2006">
    <mc:Choice Requires="x15">
      <x15ac:absPath xmlns:x15ac="http://schemas.microsoft.com/office/spreadsheetml/2010/11/ac" url="\\lb22z0060\kyukan_data\令和６年度（2024）\500  給与費支給事務の電算処理\510  給与支給電算システム\511 事務連絡\R06.4月\★R06.4月通知\編集用\別添\"/>
    </mc:Choice>
  </mc:AlternateContent>
  <xr:revisionPtr revIDLastSave="0" documentId="8_{2CF6E7DD-953F-4471-BF85-41C7D0EBC987}" xr6:coauthVersionLast="36" xr6:coauthVersionMax="36" xr10:uidLastSave="{00000000-0000-0000-0000-000000000000}"/>
  <bookViews>
    <workbookView xWindow="32760" yWindow="3855" windowWidth="20520" windowHeight="3900" tabRatio="831"/>
  </bookViews>
  <sheets>
    <sheet name="標準報酬期末分（入力反映様式）" sheetId="12" r:id="rId1"/>
    <sheet name="標準報酬期末分（一般組合員入力例）" sheetId="13" r:id="rId2"/>
    <sheet name="標準報酬期末分（短期組合員入力例）" sheetId="14" r:id="rId3"/>
  </sheets>
  <definedNames>
    <definedName name="_xlnm.Print_Area" localSheetId="1">'標準報酬期末分（一般組合員入力例）'!$A$1:$R$72</definedName>
    <definedName name="_xlnm.Print_Area" localSheetId="2">'標準報酬期末分（短期組合員入力例）'!$A$1:$R$72</definedName>
    <definedName name="_xlnm.Print_Area" localSheetId="0">'標準報酬期末分（入力反映様式）'!$A$1:$R$72</definedName>
  </definedNames>
  <calcPr calcId="191029" calcMode="manual"/>
</workbook>
</file>

<file path=xl/calcChain.xml><?xml version="1.0" encoding="utf-8"?>
<calcChain xmlns="http://schemas.openxmlformats.org/spreadsheetml/2006/main">
  <c r="H20" i="13" l="1"/>
  <c r="D55" i="14"/>
  <c r="G54" i="14"/>
  <c r="H54" i="14"/>
  <c r="F54" i="14"/>
  <c r="D54" i="14"/>
  <c r="I54" i="14"/>
  <c r="K54" i="14"/>
  <c r="G34" i="14"/>
  <c r="H34" i="14"/>
  <c r="F34" i="14"/>
  <c r="D34" i="14"/>
  <c r="G33" i="14"/>
  <c r="H33" i="14"/>
  <c r="D33" i="14"/>
  <c r="F33" i="14"/>
  <c r="D55" i="13"/>
  <c r="F54" i="13"/>
  <c r="D54" i="13"/>
  <c r="F34" i="13"/>
  <c r="D34" i="13"/>
  <c r="G33" i="13"/>
  <c r="D33" i="13"/>
  <c r="F33" i="13"/>
  <c r="D55" i="12"/>
  <c r="F55" i="12"/>
  <c r="D54" i="12"/>
  <c r="D34" i="12"/>
  <c r="D33" i="12"/>
  <c r="F33" i="12"/>
  <c r="I33" i="12"/>
  <c r="K33" i="12"/>
  <c r="O33" i="12"/>
  <c r="G33" i="12"/>
  <c r="F34" i="12"/>
  <c r="G55" i="12"/>
  <c r="H55" i="12"/>
  <c r="L55" i="12"/>
  <c r="N55" i="12"/>
  <c r="G34" i="12"/>
  <c r="G54" i="12"/>
  <c r="H33" i="12"/>
  <c r="H34" i="12"/>
  <c r="I34" i="12"/>
  <c r="K34" i="12"/>
  <c r="O34" i="12"/>
  <c r="D41" i="12"/>
  <c r="L34" i="12"/>
  <c r="N34" i="12"/>
  <c r="L33" i="12"/>
  <c r="N33" i="12"/>
  <c r="J19" i="12"/>
  <c r="H54" i="12"/>
  <c r="L54" i="12"/>
  <c r="N54" i="12"/>
  <c r="F54" i="12"/>
  <c r="I55" i="12"/>
  <c r="K55" i="12"/>
  <c r="O55" i="12"/>
  <c r="D62" i="12"/>
  <c r="I62" i="12"/>
  <c r="O62" i="12"/>
  <c r="H62" i="12"/>
  <c r="N62" i="12"/>
  <c r="K62" i="12"/>
  <c r="J62" i="12"/>
  <c r="G62" i="12"/>
  <c r="M62" i="12"/>
  <c r="F62" i="12"/>
  <c r="L62" i="12"/>
  <c r="N56" i="12"/>
  <c r="J20" i="12"/>
  <c r="I54" i="12"/>
  <c r="K54" i="12"/>
  <c r="G41" i="12"/>
  <c r="H41" i="12"/>
  <c r="M41" i="12"/>
  <c r="I41" i="12"/>
  <c r="N41" i="12"/>
  <c r="K41" i="12"/>
  <c r="O41" i="12"/>
  <c r="J41" i="12"/>
  <c r="L41" i="12"/>
  <c r="F41" i="12"/>
  <c r="K56" i="12"/>
  <c r="O56" i="12"/>
  <c r="O54" i="12"/>
  <c r="H20" i="12"/>
  <c r="D61" i="12"/>
  <c r="L20" i="12"/>
  <c r="L61" i="12"/>
  <c r="L63" i="12"/>
  <c r="H61" i="12"/>
  <c r="H63" i="12"/>
  <c r="O61" i="12"/>
  <c r="O63" i="12"/>
  <c r="K61" i="12"/>
  <c r="K63" i="12"/>
  <c r="G61" i="12"/>
  <c r="G63" i="12"/>
  <c r="M61" i="12"/>
  <c r="M63" i="12"/>
  <c r="N61" i="12"/>
  <c r="N63" i="12"/>
  <c r="I61" i="12"/>
  <c r="I63" i="12"/>
  <c r="J61" i="12"/>
  <c r="F61" i="12"/>
  <c r="F63" i="12"/>
  <c r="J63" i="12"/>
  <c r="H20" i="14"/>
  <c r="I34" i="14"/>
  <c r="K34" i="14"/>
  <c r="O34" i="14"/>
  <c r="D41" i="14"/>
  <c r="L34" i="14"/>
  <c r="N34" i="14"/>
  <c r="L54" i="14"/>
  <c r="N54" i="14"/>
  <c r="F55" i="14"/>
  <c r="L33" i="14"/>
  <c r="N33" i="14"/>
  <c r="I33" i="14"/>
  <c r="K33" i="14"/>
  <c r="G55" i="14"/>
  <c r="H55" i="14"/>
  <c r="H33" i="13"/>
  <c r="L33" i="13"/>
  <c r="N33" i="13"/>
  <c r="G34" i="13"/>
  <c r="H34" i="13"/>
  <c r="I34" i="13"/>
  <c r="K34" i="13"/>
  <c r="O34" i="13"/>
  <c r="D41" i="13"/>
  <c r="L34" i="13"/>
  <c r="N34" i="13"/>
  <c r="G54" i="13"/>
  <c r="H54" i="13"/>
  <c r="I54" i="13"/>
  <c r="K54" i="13"/>
  <c r="L54" i="13"/>
  <c r="N54" i="13"/>
  <c r="F55" i="13"/>
  <c r="I33" i="13"/>
  <c r="K33" i="13"/>
  <c r="G55" i="13"/>
  <c r="H55" i="13"/>
  <c r="L55" i="13"/>
  <c r="N55" i="13"/>
  <c r="L19" i="12"/>
  <c r="D40" i="12"/>
  <c r="H19" i="12"/>
  <c r="N35" i="12"/>
  <c r="K35" i="12"/>
  <c r="I55" i="14"/>
  <c r="K55" i="14"/>
  <c r="N41" i="14"/>
  <c r="J41" i="14"/>
  <c r="F41" i="14"/>
  <c r="M41" i="14"/>
  <c r="I41" i="14"/>
  <c r="O41" i="14"/>
  <c r="G41" i="14"/>
  <c r="L41" i="14"/>
  <c r="H41" i="14"/>
  <c r="K41" i="14"/>
  <c r="J19" i="14"/>
  <c r="N35" i="14"/>
  <c r="J20" i="14"/>
  <c r="O33" i="14"/>
  <c r="K35" i="14"/>
  <c r="O35" i="14"/>
  <c r="H19" i="14"/>
  <c r="L55" i="14"/>
  <c r="N55" i="14"/>
  <c r="N56" i="14"/>
  <c r="O54" i="14"/>
  <c r="I55" i="13"/>
  <c r="K55" i="13"/>
  <c r="O55" i="13"/>
  <c r="D62" i="13"/>
  <c r="M62" i="13"/>
  <c r="N41" i="13"/>
  <c r="J41" i="13"/>
  <c r="F41" i="13"/>
  <c r="K41" i="13"/>
  <c r="G41" i="13"/>
  <c r="M41" i="13"/>
  <c r="I41" i="13"/>
  <c r="O41" i="13"/>
  <c r="L41" i="13"/>
  <c r="H41" i="13"/>
  <c r="N35" i="13"/>
  <c r="J19" i="13"/>
  <c r="O54" i="13"/>
  <c r="K35" i="13"/>
  <c r="O35" i="13"/>
  <c r="O33" i="13"/>
  <c r="H19" i="13"/>
  <c r="N56" i="13"/>
  <c r="J20" i="13"/>
  <c r="O35" i="12"/>
  <c r="O40" i="12"/>
  <c r="O42" i="12"/>
  <c r="Q10" i="12"/>
  <c r="I40" i="12"/>
  <c r="I42" i="12"/>
  <c r="K10" i="12"/>
  <c r="G40" i="12"/>
  <c r="G42" i="12"/>
  <c r="I10" i="12"/>
  <c r="F40" i="12"/>
  <c r="F42" i="12"/>
  <c r="H10" i="12"/>
  <c r="L40" i="12"/>
  <c r="L42" i="12"/>
  <c r="N10" i="12"/>
  <c r="M40" i="12"/>
  <c r="M42" i="12"/>
  <c r="O10" i="12"/>
  <c r="J40" i="12"/>
  <c r="J42" i="12"/>
  <c r="L10" i="12"/>
  <c r="K40" i="12"/>
  <c r="K42" i="12"/>
  <c r="M10" i="12"/>
  <c r="N40" i="12"/>
  <c r="N42" i="12"/>
  <c r="P10" i="12"/>
  <c r="H40" i="12"/>
  <c r="H42" i="12"/>
  <c r="J10" i="12"/>
  <c r="D40" i="14"/>
  <c r="L19" i="14"/>
  <c r="D61" i="14"/>
  <c r="L20" i="14"/>
  <c r="O55" i="14"/>
  <c r="D62" i="14"/>
  <c r="K56" i="14"/>
  <c r="O56" i="14"/>
  <c r="G62" i="13"/>
  <c r="K56" i="13"/>
  <c r="O62" i="13"/>
  <c r="J62" i="13"/>
  <c r="H62" i="13"/>
  <c r="N62" i="13"/>
  <c r="L62" i="13"/>
  <c r="F62" i="13"/>
  <c r="K62" i="13"/>
  <c r="I62" i="13"/>
  <c r="L20" i="13"/>
  <c r="D61" i="13"/>
  <c r="D40" i="13"/>
  <c r="L19" i="13"/>
  <c r="O56" i="13"/>
  <c r="K13" i="12"/>
  <c r="S11" i="12"/>
  <c r="H1" i="12"/>
  <c r="C5" i="12"/>
  <c r="G5" i="12"/>
  <c r="L61" i="14"/>
  <c r="H61" i="14"/>
  <c r="O61" i="14"/>
  <c r="K61" i="14"/>
  <c r="K63" i="14"/>
  <c r="G61" i="14"/>
  <c r="I61" i="14"/>
  <c r="N61" i="14"/>
  <c r="J61" i="14"/>
  <c r="J63" i="14"/>
  <c r="F61" i="14"/>
  <c r="M61" i="14"/>
  <c r="M62" i="14"/>
  <c r="I62" i="14"/>
  <c r="L62" i="14"/>
  <c r="H62" i="14"/>
  <c r="J62" i="14"/>
  <c r="O62" i="14"/>
  <c r="K62" i="14"/>
  <c r="G62" i="14"/>
  <c r="N62" i="14"/>
  <c r="F62" i="14"/>
  <c r="M40" i="14"/>
  <c r="M42" i="14"/>
  <c r="I40" i="14"/>
  <c r="I42" i="14"/>
  <c r="L40" i="14"/>
  <c r="L42" i="14"/>
  <c r="H40" i="14"/>
  <c r="H42" i="14"/>
  <c r="F40" i="14"/>
  <c r="F42" i="14"/>
  <c r="O40" i="14"/>
  <c r="O42" i="14"/>
  <c r="K40" i="14"/>
  <c r="K42" i="14"/>
  <c r="G40" i="14"/>
  <c r="G42" i="14"/>
  <c r="N40" i="14"/>
  <c r="N42" i="14"/>
  <c r="J40" i="14"/>
  <c r="J42" i="14"/>
  <c r="M40" i="13"/>
  <c r="M42" i="13"/>
  <c r="I40" i="13"/>
  <c r="I42" i="13"/>
  <c r="N40" i="13"/>
  <c r="N42" i="13"/>
  <c r="J40" i="13"/>
  <c r="J42" i="13"/>
  <c r="L40" i="13"/>
  <c r="L42" i="13"/>
  <c r="H40" i="13"/>
  <c r="H42" i="13"/>
  <c r="F40" i="13"/>
  <c r="F42" i="13"/>
  <c r="O40" i="13"/>
  <c r="O42" i="13"/>
  <c r="K40" i="13"/>
  <c r="K42" i="13"/>
  <c r="G40" i="13"/>
  <c r="G42" i="13"/>
  <c r="L61" i="13"/>
  <c r="L63" i="13"/>
  <c r="H61" i="13"/>
  <c r="H63" i="13"/>
  <c r="O61" i="13"/>
  <c r="O63" i="13"/>
  <c r="K61" i="13"/>
  <c r="K63" i="13"/>
  <c r="G61" i="13"/>
  <c r="G63" i="13"/>
  <c r="N61" i="13"/>
  <c r="N63" i="13"/>
  <c r="J61" i="13"/>
  <c r="J63" i="13"/>
  <c r="F61" i="13"/>
  <c r="F63" i="13"/>
  <c r="M61" i="13"/>
  <c r="M63" i="13"/>
  <c r="I61" i="13"/>
  <c r="I63" i="13"/>
  <c r="M10" i="14"/>
  <c r="N63" i="14"/>
  <c r="P10" i="14"/>
  <c r="O63" i="14"/>
  <c r="Q10" i="14"/>
  <c r="L10" i="14"/>
  <c r="K10" i="14"/>
  <c r="M63" i="14"/>
  <c r="O10" i="14"/>
  <c r="I63" i="14"/>
  <c r="H63" i="14"/>
  <c r="J10" i="14"/>
  <c r="H10" i="14"/>
  <c r="F63" i="14"/>
  <c r="G63" i="14"/>
  <c r="I10" i="14"/>
  <c r="L63" i="14"/>
  <c r="N10" i="14"/>
  <c r="Q10" i="13"/>
  <c r="L10" i="13"/>
  <c r="H10" i="13"/>
  <c r="P10" i="13"/>
  <c r="I10" i="13"/>
  <c r="J10" i="13"/>
  <c r="K10" i="13"/>
  <c r="S11" i="13"/>
  <c r="H1" i="13"/>
  <c r="C5" i="13"/>
  <c r="G5" i="13"/>
  <c r="M10" i="13"/>
  <c r="N10" i="13"/>
  <c r="O10" i="13"/>
  <c r="S11" i="14"/>
  <c r="H1" i="14"/>
  <c r="C5" i="14"/>
  <c r="G5" i="14"/>
  <c r="K13" i="14"/>
  <c r="K13" i="13"/>
</calcChain>
</file>

<file path=xl/sharedStrings.xml><?xml version="1.0" encoding="utf-8"?>
<sst xmlns="http://schemas.openxmlformats.org/spreadsheetml/2006/main" count="544" uniqueCount="98">
  <si>
    <t>正</t>
    <rPh sb="0" eb="1">
      <t>セイ</t>
    </rPh>
    <phoneticPr fontId="2"/>
  </si>
  <si>
    <t>誤</t>
    <rPh sb="0" eb="1">
      <t>ゴ</t>
    </rPh>
    <phoneticPr fontId="2"/>
  </si>
  <si>
    <t>差</t>
    <rPh sb="0" eb="1">
      <t>サ</t>
    </rPh>
    <phoneticPr fontId="2"/>
  </si>
  <si>
    <t>共済基礎額</t>
    <rPh sb="0" eb="2">
      <t>キョウサイ</t>
    </rPh>
    <rPh sb="2" eb="4">
      <t>キソ</t>
    </rPh>
    <rPh sb="4" eb="5">
      <t>ガク</t>
    </rPh>
    <phoneticPr fontId="2"/>
  </si>
  <si>
    <t>短期負担金</t>
    <rPh sb="0" eb="2">
      <t>タンキ</t>
    </rPh>
    <rPh sb="2" eb="5">
      <t>フタンキン</t>
    </rPh>
    <phoneticPr fontId="2"/>
  </si>
  <si>
    <t>短期掛金</t>
    <rPh sb="0" eb="2">
      <t>タンキ</t>
    </rPh>
    <rPh sb="2" eb="4">
      <t>カケキン</t>
    </rPh>
    <phoneticPr fontId="2"/>
  </si>
  <si>
    <t>介護掛金</t>
    <rPh sb="0" eb="2">
      <t>カイゴ</t>
    </rPh>
    <rPh sb="2" eb="4">
      <t>カケキン</t>
    </rPh>
    <phoneticPr fontId="2"/>
  </si>
  <si>
    <t>介護負担金</t>
    <rPh sb="0" eb="2">
      <t>カイゴ</t>
    </rPh>
    <rPh sb="2" eb="4">
      <t>フタン</t>
    </rPh>
    <rPh sb="4" eb="5">
      <t>キン</t>
    </rPh>
    <phoneticPr fontId="2"/>
  </si>
  <si>
    <t>-</t>
    <phoneticPr fontId="2"/>
  </si>
  <si>
    <t>月分</t>
    <rPh sb="0" eb="2">
      <t>ガツブン</t>
    </rPh>
    <phoneticPr fontId="2"/>
  </si>
  <si>
    <t>≪</t>
    <phoneticPr fontId="2"/>
  </si>
  <si>
    <t>年度分≫</t>
    <rPh sb="0" eb="2">
      <t>ネンド</t>
    </rPh>
    <rPh sb="2" eb="3">
      <t>ブン</t>
    </rPh>
    <phoneticPr fontId="2"/>
  </si>
  <si>
    <t>職員コード</t>
    <rPh sb="0" eb="2">
      <t>ショクイン</t>
    </rPh>
    <phoneticPr fontId="2"/>
  </si>
  <si>
    <t>氏名</t>
    <rPh sb="0" eb="2">
      <t>シメイ</t>
    </rPh>
    <phoneticPr fontId="2"/>
  </si>
  <si>
    <t>公立学校共済組合負担金・掛金　</t>
    <rPh sb="0" eb="2">
      <t>コウリツ</t>
    </rPh>
    <rPh sb="2" eb="4">
      <t>ガッコウ</t>
    </rPh>
    <rPh sb="4" eb="6">
      <t>キョウサイ</t>
    </rPh>
    <rPh sb="6" eb="8">
      <t>クミアイ</t>
    </rPh>
    <rPh sb="8" eb="11">
      <t>フタンキン</t>
    </rPh>
    <rPh sb="12" eb="14">
      <t>カケキン</t>
    </rPh>
    <phoneticPr fontId="2"/>
  </si>
  <si>
    <t>　　学事課長　様</t>
    <rPh sb="2" eb="4">
      <t>ガクジ</t>
    </rPh>
    <rPh sb="4" eb="5">
      <t>カ</t>
    </rPh>
    <rPh sb="5" eb="6">
      <t>チョウ</t>
    </rPh>
    <rPh sb="7" eb="8">
      <t>サマ</t>
    </rPh>
    <phoneticPr fontId="2"/>
  </si>
  <si>
    <t>所属コード</t>
    <rPh sb="0" eb="1">
      <t>ショ</t>
    </rPh>
    <rPh sb="1" eb="2">
      <t>ゾク</t>
    </rPh>
    <phoneticPr fontId="2"/>
  </si>
  <si>
    <t>所属所名</t>
    <rPh sb="0" eb="1">
      <t>ショ</t>
    </rPh>
    <rPh sb="1" eb="2">
      <t>ゾク</t>
    </rPh>
    <rPh sb="2" eb="3">
      <t>ショ</t>
    </rPh>
    <rPh sb="3" eb="4">
      <t>メイ</t>
    </rPh>
    <phoneticPr fontId="2"/>
  </si>
  <si>
    <t>掛　　金</t>
    <rPh sb="0" eb="1">
      <t>カカリ</t>
    </rPh>
    <rPh sb="3" eb="4">
      <t>キン</t>
    </rPh>
    <phoneticPr fontId="2"/>
  </si>
  <si>
    <t>負　担　金</t>
    <rPh sb="0" eb="1">
      <t>フ</t>
    </rPh>
    <rPh sb="2" eb="3">
      <t>タン</t>
    </rPh>
    <rPh sb="4" eb="5">
      <t>カネ</t>
    </rPh>
    <phoneticPr fontId="2"/>
  </si>
  <si>
    <t>掛金還付口座</t>
    <rPh sb="0" eb="2">
      <t>カケキン</t>
    </rPh>
    <rPh sb="2" eb="4">
      <t>カンプ</t>
    </rPh>
    <rPh sb="4" eb="6">
      <t>コウザ</t>
    </rPh>
    <phoneticPr fontId="2"/>
  </si>
  <si>
    <t>（本人又は遺族のものに限る）</t>
    <rPh sb="1" eb="3">
      <t>ホンニン</t>
    </rPh>
    <rPh sb="3" eb="4">
      <t>マタ</t>
    </rPh>
    <rPh sb="5" eb="7">
      <t>イゾク</t>
    </rPh>
    <rPh sb="11" eb="12">
      <t>カギ</t>
    </rPh>
    <phoneticPr fontId="2"/>
  </si>
  <si>
    <t>金融機関名</t>
    <rPh sb="0" eb="2">
      <t>キンユウ</t>
    </rPh>
    <rPh sb="2" eb="4">
      <t>キカン</t>
    </rPh>
    <rPh sb="4" eb="5">
      <t>メイ</t>
    </rPh>
    <phoneticPr fontId="2"/>
  </si>
  <si>
    <t>支店名</t>
    <rPh sb="0" eb="2">
      <t>シテン</t>
    </rPh>
    <rPh sb="2" eb="3">
      <t>メイ</t>
    </rPh>
    <phoneticPr fontId="2"/>
  </si>
  <si>
    <t>口座区分</t>
    <rPh sb="0" eb="2">
      <t>コウザ</t>
    </rPh>
    <rPh sb="2" eb="4">
      <t>クブン</t>
    </rPh>
    <phoneticPr fontId="2"/>
  </si>
  <si>
    <t>普通</t>
    <rPh sb="0" eb="2">
      <t>フツウ</t>
    </rPh>
    <phoneticPr fontId="2"/>
  </si>
  <si>
    <t>口座番号</t>
    <rPh sb="0" eb="2">
      <t>コウザ</t>
    </rPh>
    <rPh sb="2" eb="4">
      <t>バンゴウ</t>
    </rPh>
    <phoneticPr fontId="2"/>
  </si>
  <si>
    <t>口座名義（カタカナ）</t>
    <rPh sb="0" eb="2">
      <t>コウザ</t>
    </rPh>
    <rPh sb="2" eb="4">
      <t>メイギ</t>
    </rPh>
    <phoneticPr fontId="2"/>
  </si>
  <si>
    <t>（単位：円）</t>
    <rPh sb="1" eb="3">
      <t>タンイ</t>
    </rPh>
    <rPh sb="4" eb="5">
      <t>エン</t>
    </rPh>
    <phoneticPr fontId="2"/>
  </si>
  <si>
    <t>※掛金還付が生じた場合のみ、還付口座欄を記入すること。＜掛金は共済組合から還付されます。＞</t>
    <rPh sb="1" eb="3">
      <t>カケキン</t>
    </rPh>
    <rPh sb="3" eb="5">
      <t>カンプ</t>
    </rPh>
    <rPh sb="6" eb="7">
      <t>ショウ</t>
    </rPh>
    <rPh sb="9" eb="11">
      <t>バアイ</t>
    </rPh>
    <rPh sb="14" eb="16">
      <t>カンプ</t>
    </rPh>
    <rPh sb="16" eb="18">
      <t>コウザ</t>
    </rPh>
    <rPh sb="18" eb="19">
      <t>ラン</t>
    </rPh>
    <rPh sb="20" eb="22">
      <t>キニュウ</t>
    </rPh>
    <rPh sb="28" eb="30">
      <t>カケキン</t>
    </rPh>
    <rPh sb="31" eb="33">
      <t>キョウサイ</t>
    </rPh>
    <rPh sb="33" eb="35">
      <t>クミアイ</t>
    </rPh>
    <rPh sb="37" eb="39">
      <t>カンプ</t>
    </rPh>
    <phoneticPr fontId="2"/>
  </si>
  <si>
    <t>所属所長名</t>
    <rPh sb="0" eb="1">
      <t>ショ</t>
    </rPh>
    <rPh sb="1" eb="2">
      <t>ゾク</t>
    </rPh>
    <rPh sb="2" eb="4">
      <t>ショチョウ</t>
    </rPh>
    <rPh sb="4" eb="5">
      <t>メイ</t>
    </rPh>
    <phoneticPr fontId="2"/>
  </si>
  <si>
    <t>教育事務所長名</t>
    <rPh sb="0" eb="2">
      <t>キョウイク</t>
    </rPh>
    <rPh sb="2" eb="4">
      <t>ジム</t>
    </rPh>
    <rPh sb="4" eb="5">
      <t>ショ</t>
    </rPh>
    <rPh sb="5" eb="6">
      <t>チョウ</t>
    </rPh>
    <rPh sb="6" eb="7">
      <t>メイ</t>
    </rPh>
    <phoneticPr fontId="2"/>
  </si>
  <si>
    <t>（市町立学校の場合）</t>
    <rPh sb="1" eb="3">
      <t>シチョウ</t>
    </rPh>
    <rPh sb="3" eb="4">
      <t>リツ</t>
    </rPh>
    <rPh sb="4" eb="6">
      <t>ガッコウ</t>
    </rPh>
    <rPh sb="7" eb="9">
      <t>バアイ</t>
    </rPh>
    <phoneticPr fontId="2"/>
  </si>
  <si>
    <t>注）</t>
    <rPh sb="0" eb="1">
      <t>チュウ</t>
    </rPh>
    <phoneticPr fontId="2"/>
  </si>
  <si>
    <t>　本報告書は、公立学校共済組合の負担金及び掛金の還付又は調整が生じた場合で、電算処理でき</t>
    <rPh sb="1" eb="2">
      <t>ホン</t>
    </rPh>
    <rPh sb="2" eb="4">
      <t>ホウコク</t>
    </rPh>
    <rPh sb="4" eb="5">
      <t>ショ</t>
    </rPh>
    <rPh sb="7" eb="9">
      <t>コウリツ</t>
    </rPh>
    <rPh sb="9" eb="11">
      <t>ガッコウ</t>
    </rPh>
    <rPh sb="11" eb="13">
      <t>キョウサイ</t>
    </rPh>
    <rPh sb="13" eb="15">
      <t>クミアイ</t>
    </rPh>
    <rPh sb="16" eb="19">
      <t>フタンキン</t>
    </rPh>
    <rPh sb="19" eb="20">
      <t>オヨ</t>
    </rPh>
    <rPh sb="21" eb="23">
      <t>カケキン</t>
    </rPh>
    <rPh sb="24" eb="26">
      <t>カンプ</t>
    </rPh>
    <rPh sb="26" eb="27">
      <t>マタ</t>
    </rPh>
    <rPh sb="28" eb="30">
      <t>チョウセイ</t>
    </rPh>
    <rPh sb="31" eb="32">
      <t>ショウ</t>
    </rPh>
    <rPh sb="34" eb="36">
      <t>バアイ</t>
    </rPh>
    <rPh sb="38" eb="40">
      <t>デンサン</t>
    </rPh>
    <rPh sb="40" eb="42">
      <t>ショリ</t>
    </rPh>
    <phoneticPr fontId="2"/>
  </si>
  <si>
    <t>　なかった場合に作成すること。なお、特例計算により掛金を処理した場合にも、その負担金について</t>
    <rPh sb="8" eb="10">
      <t>サクセイ</t>
    </rPh>
    <phoneticPr fontId="2"/>
  </si>
  <si>
    <t>　電算処理できなかった場合は作成すること。</t>
    <rPh sb="14" eb="16">
      <t>サクセイ</t>
    </rPh>
    <phoneticPr fontId="2"/>
  </si>
  <si>
    <t>が生じましたので、下記のとおり</t>
    <rPh sb="1" eb="2">
      <t>ショウ</t>
    </rPh>
    <rPh sb="9" eb="11">
      <t>カキ</t>
    </rPh>
    <phoneticPr fontId="2"/>
  </si>
  <si>
    <t>料率</t>
    <rPh sb="0" eb="1">
      <t>リョウ</t>
    </rPh>
    <rPh sb="1" eb="2">
      <t>リツ</t>
    </rPh>
    <phoneticPr fontId="2"/>
  </si>
  <si>
    <t>←正　掛金負担金率を入力</t>
    <rPh sb="1" eb="2">
      <t>セイ</t>
    </rPh>
    <rPh sb="3" eb="5">
      <t>カケキン</t>
    </rPh>
    <rPh sb="5" eb="8">
      <t>フタンキン</t>
    </rPh>
    <rPh sb="8" eb="9">
      <t>リツ</t>
    </rPh>
    <rPh sb="10" eb="12">
      <t>ニュウリョク</t>
    </rPh>
    <phoneticPr fontId="2"/>
  </si>
  <si>
    <t>←誤　掛金負担金率を入力</t>
    <rPh sb="1" eb="2">
      <t>ゴ</t>
    </rPh>
    <rPh sb="3" eb="5">
      <t>カケキン</t>
    </rPh>
    <rPh sb="5" eb="8">
      <t>フタンキン</t>
    </rPh>
    <rPh sb="8" eb="9">
      <t>リツ</t>
    </rPh>
    <rPh sb="10" eb="12">
      <t>ニュウリョク</t>
    </rPh>
    <phoneticPr fontId="2"/>
  </si>
  <si>
    <t>　添付書類・・・・・辞令（写）、給与支給明細書（写）、扶養親族簿（写）等</t>
    <rPh sb="1" eb="3">
      <t>テンプ</t>
    </rPh>
    <rPh sb="3" eb="5">
      <t>ショルイ</t>
    </rPh>
    <rPh sb="10" eb="12">
      <t>ジレイ</t>
    </rPh>
    <rPh sb="13" eb="14">
      <t>ウツ</t>
    </rPh>
    <rPh sb="16" eb="18">
      <t>キュウヨ</t>
    </rPh>
    <rPh sb="18" eb="20">
      <t>シキュウ</t>
    </rPh>
    <rPh sb="20" eb="23">
      <t>メイサイショ</t>
    </rPh>
    <rPh sb="24" eb="25">
      <t>ウツ</t>
    </rPh>
    <rPh sb="27" eb="29">
      <t>フヨウ</t>
    </rPh>
    <rPh sb="29" eb="31">
      <t>シンゾク</t>
    </rPh>
    <rPh sb="31" eb="32">
      <t>ボ</t>
    </rPh>
    <rPh sb="33" eb="34">
      <t>ウツ</t>
    </rPh>
    <rPh sb="35" eb="36">
      <t>トウ</t>
    </rPh>
    <phoneticPr fontId="2"/>
  </si>
  <si>
    <t>厚年負担金</t>
    <rPh sb="0" eb="2">
      <t>コウネン</t>
    </rPh>
    <rPh sb="1" eb="2">
      <t>ドシ</t>
    </rPh>
    <rPh sb="2" eb="5">
      <t>フタンキン</t>
    </rPh>
    <phoneticPr fontId="2"/>
  </si>
  <si>
    <t>厚年掛金</t>
    <rPh sb="0" eb="2">
      <t>コウネン</t>
    </rPh>
    <rPh sb="1" eb="2">
      <t>ドシ</t>
    </rPh>
    <rPh sb="2" eb="4">
      <t>カケキン</t>
    </rPh>
    <phoneticPr fontId="2"/>
  </si>
  <si>
    <t>退職負担金</t>
    <rPh sb="0" eb="2">
      <t>タイショク</t>
    </rPh>
    <phoneticPr fontId="2"/>
  </si>
  <si>
    <t>退職掛金</t>
    <rPh sb="0" eb="2">
      <t>タイショク</t>
    </rPh>
    <rPh sb="2" eb="4">
      <t>カケキン</t>
    </rPh>
    <phoneticPr fontId="2"/>
  </si>
  <si>
    <t>負担金・掛金の</t>
    <rPh sb="0" eb="3">
      <t>フタンキン</t>
    </rPh>
    <rPh sb="4" eb="6">
      <t>カケキン</t>
    </rPh>
    <phoneticPr fontId="2"/>
  </si>
  <si>
    <t>共長厚等</t>
    <rPh sb="0" eb="1">
      <t>キョウ</t>
    </rPh>
    <rPh sb="1" eb="2">
      <t>チョウ</t>
    </rPh>
    <rPh sb="2" eb="3">
      <t>アツ</t>
    </rPh>
    <rPh sb="3" eb="4">
      <t>トウ</t>
    </rPh>
    <phoneticPr fontId="2"/>
  </si>
  <si>
    <t>共長厚等→</t>
    <rPh sb="0" eb="1">
      <t>キョウ</t>
    </rPh>
    <rPh sb="1" eb="2">
      <t>チョウ</t>
    </rPh>
    <rPh sb="2" eb="3">
      <t>アツ</t>
    </rPh>
    <rPh sb="3" eb="4">
      <t>トウ</t>
    </rPh>
    <phoneticPr fontId="2"/>
  </si>
  <si>
    <t>退職負担金</t>
  </si>
  <si>
    <t>基礎年金公的負担</t>
    <rPh sb="0" eb="2">
      <t>キソ</t>
    </rPh>
    <rPh sb="2" eb="4">
      <t>ネンキン</t>
    </rPh>
    <rPh sb="4" eb="6">
      <t>コウテキ</t>
    </rPh>
    <rPh sb="6" eb="8">
      <t>フタン</t>
    </rPh>
    <phoneticPr fontId="2"/>
  </si>
  <si>
    <t>公務等給付負担金</t>
    <rPh sb="0" eb="2">
      <t>コウム</t>
    </rPh>
    <rPh sb="2" eb="3">
      <t>トウ</t>
    </rPh>
    <rPh sb="3" eb="5">
      <t>キュウフ</t>
    </rPh>
    <rPh sb="5" eb="8">
      <t>フタンキン</t>
    </rPh>
    <phoneticPr fontId="2"/>
  </si>
  <si>
    <t>○○銀行</t>
    <rPh sb="2" eb="4">
      <t>ギンコウ</t>
    </rPh>
    <phoneticPr fontId="2"/>
  </si>
  <si>
    <t>△△△学校長　○○　○○</t>
    <rPh sb="3" eb="6">
      <t>ガッコウチョウ</t>
    </rPh>
    <phoneticPr fontId="2"/>
  </si>
  <si>
    <t>地域</t>
    <rPh sb="0" eb="2">
      <t>チイキ</t>
    </rPh>
    <phoneticPr fontId="2"/>
  </si>
  <si>
    <t>%</t>
    <phoneticPr fontId="2"/>
  </si>
  <si>
    <t>役職加算率</t>
    <rPh sb="0" eb="2">
      <t>ヤクショク</t>
    </rPh>
    <rPh sb="2" eb="4">
      <t>カサン</t>
    </rPh>
    <rPh sb="4" eb="5">
      <t>リツ</t>
    </rPh>
    <phoneticPr fontId="2"/>
  </si>
  <si>
    <t>%</t>
    <phoneticPr fontId="2"/>
  </si>
  <si>
    <t>%</t>
    <phoneticPr fontId="2"/>
  </si>
  <si>
    <t>給料</t>
    <rPh sb="0" eb="2">
      <t>キュウリョウ</t>
    </rPh>
    <phoneticPr fontId="2"/>
  </si>
  <si>
    <t>扶養手当</t>
    <rPh sb="0" eb="2">
      <t>フヨウ</t>
    </rPh>
    <rPh sb="2" eb="4">
      <t>テアテ</t>
    </rPh>
    <phoneticPr fontId="2"/>
  </si>
  <si>
    <t>地域手当</t>
    <rPh sb="0" eb="2">
      <t>チイキ</t>
    </rPh>
    <rPh sb="2" eb="4">
      <t>テアテ</t>
    </rPh>
    <phoneticPr fontId="2"/>
  </si>
  <si>
    <t>加算額</t>
    <rPh sb="0" eb="3">
      <t>カサンガク</t>
    </rPh>
    <phoneticPr fontId="2"/>
  </si>
  <si>
    <t>期末手当</t>
    <rPh sb="0" eb="2">
      <t>キマツ</t>
    </rPh>
    <rPh sb="2" eb="4">
      <t>テアテ</t>
    </rPh>
    <phoneticPr fontId="2"/>
  </si>
  <si>
    <t>勤勉手当</t>
    <rPh sb="0" eb="2">
      <t>キンベン</t>
    </rPh>
    <rPh sb="2" eb="4">
      <t>テアテ</t>
    </rPh>
    <phoneticPr fontId="2"/>
  </si>
  <si>
    <t>支給額計</t>
    <rPh sb="0" eb="3">
      <t>シキュウガク</t>
    </rPh>
    <rPh sb="3" eb="4">
      <t>ケイ</t>
    </rPh>
    <phoneticPr fontId="2"/>
  </si>
  <si>
    <t>期末</t>
    <rPh sb="0" eb="2">
      <t>キマツ</t>
    </rPh>
    <phoneticPr fontId="2"/>
  </si>
  <si>
    <t>勤勉</t>
    <rPh sb="0" eb="2">
      <t>キンベン</t>
    </rPh>
    <phoneticPr fontId="2"/>
  </si>
  <si>
    <t>基礎額</t>
    <rPh sb="0" eb="2">
      <t>キソ</t>
    </rPh>
    <rPh sb="2" eb="3">
      <t>ガク</t>
    </rPh>
    <phoneticPr fontId="2"/>
  </si>
  <si>
    <t>支給率(%)</t>
    <rPh sb="0" eb="3">
      <t>シキュウリツ</t>
    </rPh>
    <phoneticPr fontId="2"/>
  </si>
  <si>
    <t>支給額</t>
    <rPh sb="0" eb="3">
      <t>シキュウガク</t>
    </rPh>
    <phoneticPr fontId="2"/>
  </si>
  <si>
    <t>基準日現在</t>
    <rPh sb="0" eb="3">
      <t>キジュンビ</t>
    </rPh>
    <rPh sb="3" eb="5">
      <t>ゲンザイ</t>
    </rPh>
    <phoneticPr fontId="2"/>
  </si>
  <si>
    <t>正当支給額</t>
    <rPh sb="0" eb="2">
      <t>セイトウ</t>
    </rPh>
    <rPh sb="2" eb="5">
      <t>シキュウガク</t>
    </rPh>
    <phoneticPr fontId="2"/>
  </si>
  <si>
    <t>計</t>
    <rPh sb="0" eb="1">
      <t>ケイ</t>
    </rPh>
    <phoneticPr fontId="2"/>
  </si>
  <si>
    <t>６月分</t>
    <rPh sb="1" eb="3">
      <t>ガツブン</t>
    </rPh>
    <phoneticPr fontId="2"/>
  </si>
  <si>
    <t>１２月分</t>
    <rPh sb="2" eb="3">
      <t>ガツ</t>
    </rPh>
    <rPh sb="3" eb="4">
      <t>ブン</t>
    </rPh>
    <phoneticPr fontId="2"/>
  </si>
  <si>
    <t xml:space="preserve"> 負担金・掛金の算定</t>
    <rPh sb="1" eb="4">
      <t>フタンキン</t>
    </rPh>
    <rPh sb="5" eb="7">
      <t>カケキン</t>
    </rPh>
    <rPh sb="8" eb="10">
      <t>サンテイ</t>
    </rPh>
    <phoneticPr fontId="2"/>
  </si>
  <si>
    <t>請求期間</t>
    <rPh sb="0" eb="2">
      <t>セイキュウ</t>
    </rPh>
    <rPh sb="2" eb="4">
      <t>キカン</t>
    </rPh>
    <phoneticPr fontId="2"/>
  </si>
  <si>
    <t>事　　由　（具体的に詳しく書くこと）</t>
    <rPh sb="0" eb="1">
      <t>コト</t>
    </rPh>
    <rPh sb="3" eb="4">
      <t>ヨシ</t>
    </rPh>
    <phoneticPr fontId="2"/>
  </si>
  <si>
    <t>【期末等】</t>
    <rPh sb="1" eb="3">
      <t>キマツ</t>
    </rPh>
    <rPh sb="3" eb="4">
      <t>トウ</t>
    </rPh>
    <phoneticPr fontId="2"/>
  </si>
  <si>
    <t>8割休職は「1」を入力　↓</t>
    <rPh sb="9" eb="11">
      <t>ニュウリョク</t>
    </rPh>
    <phoneticPr fontId="2"/>
  </si>
  <si>
    <t>△△△</t>
    <phoneticPr fontId="2"/>
  </si>
  <si>
    <t>××支店</t>
    <rPh sb="2" eb="4">
      <t>シテン</t>
    </rPh>
    <phoneticPr fontId="2"/>
  </si>
  <si>
    <r>
      <t>令和　 　年</t>
    </r>
    <r>
      <rPr>
        <sz val="11"/>
        <rFont val="ＭＳ Ｐゴシック"/>
        <family val="3"/>
        <charset val="128"/>
      </rPr>
      <t>　</t>
    </r>
    <r>
      <rPr>
        <sz val="11"/>
        <rFont val="ＭＳ Ｐゴシック"/>
        <family val="3"/>
        <charset val="128"/>
      </rPr>
      <t xml:space="preserve"> </t>
    </r>
    <r>
      <rPr>
        <sz val="11"/>
        <rFont val="ＭＳ Ｐゴシック"/>
        <family val="3"/>
        <charset val="128"/>
      </rPr>
      <t>　月　</t>
    </r>
    <r>
      <rPr>
        <sz val="11"/>
        <rFont val="ＭＳ Ｐゴシック"/>
        <family val="3"/>
        <charset val="128"/>
      </rPr>
      <t xml:space="preserve"> </t>
    </r>
    <r>
      <rPr>
        <sz val="11"/>
        <rFont val="ＭＳ Ｐゴシック"/>
        <family val="3"/>
        <charset val="128"/>
      </rPr>
      <t>　日</t>
    </r>
    <rPh sb="0" eb="2">
      <t>レイワ</t>
    </rPh>
    <rPh sb="5" eb="6">
      <t>ネン</t>
    </rPh>
    <rPh sb="9" eb="10">
      <t>ガツ</t>
    </rPh>
    <rPh sb="13" eb="14">
      <t>ニチ</t>
    </rPh>
    <phoneticPr fontId="2"/>
  </si>
  <si>
    <t>担当者名</t>
    <rPh sb="0" eb="3">
      <t>タントウシャ</t>
    </rPh>
    <rPh sb="3" eb="4">
      <t>メイ</t>
    </rPh>
    <phoneticPr fontId="2"/>
  </si>
  <si>
    <t>≪６月分≫</t>
    <phoneticPr fontId="2"/>
  </si>
  <si>
    <t>組合員種別（6月末時点）</t>
    <rPh sb="0" eb="3">
      <t>クミアイイン</t>
    </rPh>
    <rPh sb="3" eb="5">
      <t>シュベツ</t>
    </rPh>
    <rPh sb="7" eb="8">
      <t>ガツ</t>
    </rPh>
    <rPh sb="8" eb="9">
      <t>マツ</t>
    </rPh>
    <rPh sb="9" eb="11">
      <t>ジテン</t>
    </rPh>
    <phoneticPr fontId="2"/>
  </si>
  <si>
    <t>≪１２月分≫</t>
    <phoneticPr fontId="2"/>
  </si>
  <si>
    <t>組合員種別（12月末時点）</t>
    <rPh sb="0" eb="3">
      <t>クミアイイン</t>
    </rPh>
    <rPh sb="3" eb="5">
      <t>シュベツ</t>
    </rPh>
    <rPh sb="8" eb="9">
      <t>ガツ</t>
    </rPh>
    <rPh sb="9" eb="10">
      <t>マツ</t>
    </rPh>
    <rPh sb="10" eb="12">
      <t>ジテン</t>
    </rPh>
    <phoneticPr fontId="2"/>
  </si>
  <si>
    <t>給料
(行革減額前)</t>
    <rPh sb="0" eb="2">
      <t>キュウリョウ</t>
    </rPh>
    <rPh sb="4" eb="6">
      <t>ギョウカク</t>
    </rPh>
    <rPh sb="6" eb="8">
      <t>ゲンガク</t>
    </rPh>
    <rPh sb="8" eb="9">
      <t>マエ</t>
    </rPh>
    <phoneticPr fontId="2"/>
  </si>
  <si>
    <t>短期組合員</t>
  </si>
  <si>
    <t>　</t>
  </si>
  <si>
    <t>××××××</t>
    <phoneticPr fontId="2"/>
  </si>
  <si>
    <t>×××××××</t>
    <phoneticPr fontId="2"/>
  </si>
  <si>
    <t>○○○　○○○</t>
    <phoneticPr fontId="2"/>
  </si>
  <si>
    <t>月の中途退職（R4.12.24退職）</t>
    <rPh sb="0" eb="1">
      <t>ツキ</t>
    </rPh>
    <rPh sb="2" eb="6">
      <t>チュウトタイショク</t>
    </rPh>
    <rPh sb="15" eb="17">
      <t>タイショク</t>
    </rPh>
    <phoneticPr fontId="2"/>
  </si>
  <si>
    <t>一般組合員</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</si>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</sst>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7" formatCode="#,##0;&quot;△ &quot;#,##0"/>
    <numFmt numFmtId="179" formatCode="0.0%"/>
    <numFmt numFmtId="180" formatCode="#,##0.00_);[Red]\(#,##0.00\)"/>
    <numFmt numFmtId="181" formatCode="#,##0.0_ "/>
    <numFmt numFmtId="182" formatCode="#,##0.0_ ;[Red]\-#,##0.0\ "/>
    <numFmt numFmtId="184" formatCode="#,##0.00_ ;[Red]\-#,##0.00\ "/>
    <numFmt numFmtId="188" formatCode="0.0_ "/>
    <numFmt numFmtId="191" formatCode="#,##0.0000_);[Red]\(#,##0.0000\)"/>
    <numFmt numFmtId="195" formatCode="#,##0.0_);[Red]\(#,##0.0\)"/>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b/>
      <sz val="10"/>
      <color indexed="10"/>
      <name val="ＭＳ Ｐゴシック"/>
      <family val="3"/>
      <charset val="128"/>
    </font>
    <font>
      <b/>
      <sz val="11"/>
      <name val="ＭＳ Ｐゴシック"/>
      <family val="3"/>
      <charset val="128"/>
    </font>
    <font>
      <b/>
      <sz val="10"/>
      <name val="ＭＳ Ｐゴシック"/>
      <family val="3"/>
      <charset val="128"/>
    </font>
    <font>
      <b/>
      <sz val="9"/>
      <name val="ＭＳ Ｐゴシック"/>
      <family val="3"/>
      <charset val="128"/>
    </font>
    <font>
      <sz val="8"/>
      <name val="ＭＳ Ｐゴシック"/>
      <family val="3"/>
      <charset val="128"/>
    </font>
    <font>
      <b/>
      <sz val="16"/>
      <name val="ＭＳ Ｐゴシック"/>
      <family val="3"/>
      <charset val="128"/>
    </font>
    <font>
      <sz val="10"/>
      <name val="ＭＳ ゴシック"/>
      <family val="3"/>
      <charset val="128"/>
    </font>
    <font>
      <sz val="10.5"/>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216">
    <xf numFmtId="0" fontId="0" fillId="0" borderId="0" xfId="0">
      <alignment vertical="center"/>
    </xf>
    <xf numFmtId="38" fontId="3" fillId="0" borderId="0" xfId="2" applyFont="1">
      <alignment vertical="center"/>
    </xf>
    <xf numFmtId="38" fontId="4" fillId="0" borderId="0" xfId="2" applyFont="1">
      <alignment vertical="center"/>
    </xf>
    <xf numFmtId="9" fontId="4" fillId="0" borderId="0" xfId="1" applyFont="1">
      <alignment vertical="center"/>
    </xf>
    <xf numFmtId="179" fontId="4" fillId="0" borderId="0" xfId="2" applyNumberFormat="1" applyFont="1">
      <alignment vertical="center"/>
    </xf>
    <xf numFmtId="0" fontId="1" fillId="0" borderId="0" xfId="0" applyFont="1">
      <alignment vertical="center"/>
    </xf>
    <xf numFmtId="38" fontId="7" fillId="0" borderId="0" xfId="2" applyFont="1">
      <alignment vertical="center"/>
    </xf>
    <xf numFmtId="38" fontId="6" fillId="0" borderId="1" xfId="2" applyFont="1" applyBorder="1" applyAlignment="1">
      <alignment horizontal="center" vertical="center"/>
    </xf>
    <xf numFmtId="38" fontId="6" fillId="0" borderId="2" xfId="2" applyFont="1" applyBorder="1" applyAlignment="1">
      <alignment horizontal="center" vertical="center"/>
    </xf>
    <xf numFmtId="0" fontId="7" fillId="0" borderId="0" xfId="0" applyFont="1">
      <alignment vertical="center"/>
    </xf>
    <xf numFmtId="0" fontId="8" fillId="0" borderId="0" xfId="0" applyFont="1">
      <alignment vertical="center"/>
    </xf>
    <xf numFmtId="0" fontId="4" fillId="0" borderId="0" xfId="0" applyFont="1" applyAlignment="1">
      <alignment horizontal="right" vertical="center"/>
    </xf>
    <xf numFmtId="0" fontId="4" fillId="0" borderId="0" xfId="0" applyFont="1">
      <alignment vertical="center"/>
    </xf>
    <xf numFmtId="0" fontId="1" fillId="0" borderId="0" xfId="0" applyFont="1" applyAlignment="1">
      <alignment horizontal="center" vertical="center"/>
    </xf>
    <xf numFmtId="0" fontId="8" fillId="0" borderId="0" xfId="0" applyFont="1" applyAlignment="1">
      <alignment horizontal="righ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8" fillId="0" borderId="0" xfId="0" applyFont="1" applyFill="1" applyAlignment="1">
      <alignment horizontal="right" vertical="center"/>
    </xf>
    <xf numFmtId="0" fontId="8" fillId="0" borderId="0" xfId="0" applyFont="1" applyFill="1">
      <alignment vertical="center"/>
    </xf>
    <xf numFmtId="0" fontId="1" fillId="0" borderId="0" xfId="0" applyFont="1" applyFill="1">
      <alignment vertical="center"/>
    </xf>
    <xf numFmtId="0" fontId="1" fillId="0" borderId="0" xfId="0" applyFont="1" applyFill="1" applyAlignment="1">
      <alignment horizontal="center" vertical="center"/>
    </xf>
    <xf numFmtId="0" fontId="8" fillId="0" borderId="3" xfId="0" applyFont="1" applyFill="1" applyBorder="1" applyAlignment="1">
      <alignment horizontal="center" vertical="center"/>
    </xf>
    <xf numFmtId="0" fontId="12" fillId="0" borderId="0" xfId="0" applyFont="1" applyAlignment="1">
      <alignment vertical="center"/>
    </xf>
    <xf numFmtId="0" fontId="12" fillId="0" borderId="0" xfId="0" applyFont="1" applyAlignment="1">
      <alignment horizontal="right" vertical="center"/>
    </xf>
    <xf numFmtId="0" fontId="8" fillId="0" borderId="4"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lignment vertical="center"/>
    </xf>
    <xf numFmtId="0" fontId="8" fillId="0" borderId="0" xfId="0" applyFont="1" applyFill="1" applyBorder="1" applyAlignment="1">
      <alignment horizontal="center" vertical="center"/>
    </xf>
    <xf numFmtId="0" fontId="1" fillId="0" borderId="0" xfId="0" applyFont="1" applyFill="1" applyBorder="1" applyAlignment="1">
      <alignment horizontal="center" vertical="center"/>
    </xf>
    <xf numFmtId="177" fontId="8" fillId="0" borderId="0" xfId="0" applyNumberFormat="1" applyFont="1" applyFill="1" applyBorder="1" applyAlignment="1">
      <alignment horizontal="center" vertical="center"/>
    </xf>
    <xf numFmtId="0" fontId="1" fillId="0" borderId="0" xfId="0" applyFont="1" applyAlignment="1">
      <alignment vertical="center" shrinkToFit="1"/>
    </xf>
    <xf numFmtId="0" fontId="6" fillId="0" borderId="0" xfId="0" applyFont="1">
      <alignment vertical="center"/>
    </xf>
    <xf numFmtId="0" fontId="6" fillId="0" borderId="0" xfId="0" applyFont="1" applyAlignment="1">
      <alignment horizontal="right" vertical="center"/>
    </xf>
    <xf numFmtId="0" fontId="11" fillId="0" borderId="0" xfId="0" applyFont="1" applyFill="1">
      <alignment vertical="center"/>
    </xf>
    <xf numFmtId="0" fontId="6" fillId="0" borderId="0" xfId="0" applyFont="1" applyFill="1" applyAlignment="1">
      <alignment horizontal="right" vertical="center"/>
    </xf>
    <xf numFmtId="0" fontId="1" fillId="0" borderId="0" xfId="0" applyFont="1" applyFill="1" applyAlignment="1">
      <alignment horizontal="left" vertical="center"/>
    </xf>
    <xf numFmtId="0" fontId="6" fillId="0" borderId="0" xfId="0" applyFont="1" applyFill="1" applyBorder="1" applyProtection="1">
      <alignment vertical="center"/>
      <protection locked="0"/>
    </xf>
    <xf numFmtId="0" fontId="8" fillId="2" borderId="0" xfId="0" applyFont="1" applyFill="1" applyProtection="1">
      <alignment vertical="center"/>
      <protection locked="0"/>
    </xf>
    <xf numFmtId="38" fontId="4" fillId="0" borderId="1" xfId="2" applyFont="1" applyBorder="1" applyAlignment="1">
      <alignment horizontal="center" vertical="center" shrinkToFit="1"/>
    </xf>
    <xf numFmtId="0" fontId="1" fillId="0" borderId="1" xfId="0" applyFont="1" applyBorder="1">
      <alignment vertical="center"/>
    </xf>
    <xf numFmtId="0" fontId="1" fillId="0" borderId="5" xfId="0" applyFont="1" applyBorder="1">
      <alignment vertical="center"/>
    </xf>
    <xf numFmtId="0" fontId="6" fillId="0" borderId="0" xfId="0" applyFont="1" applyFill="1" applyBorder="1">
      <alignment vertical="center"/>
    </xf>
    <xf numFmtId="0" fontId="8" fillId="0" borderId="0" xfId="0" applyFont="1" applyProtection="1">
      <alignment vertical="center"/>
      <protection locked="0"/>
    </xf>
    <xf numFmtId="0" fontId="0" fillId="0" borderId="0" xfId="0" applyFont="1">
      <alignment vertical="center"/>
    </xf>
    <xf numFmtId="38" fontId="4" fillId="0" borderId="6" xfId="2" applyFont="1" applyBorder="1" applyAlignment="1">
      <alignment horizontal="center" vertical="center" shrinkToFit="1"/>
    </xf>
    <xf numFmtId="9" fontId="4" fillId="0" borderId="4" xfId="1" applyFont="1" applyBorder="1" applyAlignment="1">
      <alignment horizontal="center" vertical="center" shrinkToFit="1"/>
    </xf>
    <xf numFmtId="38" fontId="4" fillId="0" borderId="4" xfId="2" applyFont="1" applyBorder="1" applyAlignment="1">
      <alignment horizontal="center" vertical="center" shrinkToFit="1"/>
    </xf>
    <xf numFmtId="9" fontId="4" fillId="0" borderId="1" xfId="1" applyFont="1" applyBorder="1" applyAlignment="1">
      <alignment horizontal="center" vertical="center" shrinkToFit="1"/>
    </xf>
    <xf numFmtId="38" fontId="13" fillId="0" borderId="4" xfId="2" applyFont="1" applyBorder="1" applyAlignment="1">
      <alignment horizontal="center" shrinkToFit="1"/>
    </xf>
    <xf numFmtId="38" fontId="13" fillId="0" borderId="4" xfId="2" applyFont="1" applyBorder="1" applyAlignment="1">
      <alignment vertical="center" shrinkToFit="1"/>
    </xf>
    <xf numFmtId="38" fontId="13" fillId="0" borderId="7" xfId="2" applyFont="1" applyBorder="1" applyAlignment="1">
      <alignment horizontal="center" shrinkToFit="1"/>
    </xf>
    <xf numFmtId="177" fontId="8" fillId="0" borderId="0" xfId="0" applyNumberFormat="1" applyFont="1" applyBorder="1" applyAlignment="1">
      <alignment horizontal="center" vertical="center"/>
    </xf>
    <xf numFmtId="0" fontId="8" fillId="0" borderId="0" xfId="0" applyFont="1" applyFill="1" applyBorder="1" applyAlignment="1">
      <alignment horizontal="left" vertical="center"/>
    </xf>
    <xf numFmtId="177" fontId="8" fillId="0" borderId="1" xfId="0" applyNumberFormat="1" applyFont="1" applyFill="1" applyBorder="1" applyAlignment="1">
      <alignment horizontal="center" vertical="center"/>
    </xf>
    <xf numFmtId="38" fontId="13" fillId="0" borderId="8" xfId="2" applyFont="1" applyBorder="1" applyAlignment="1">
      <alignment horizontal="center" shrinkToFit="1"/>
    </xf>
    <xf numFmtId="0" fontId="8" fillId="0" borderId="0" xfId="0" applyFont="1" applyFill="1" applyBorder="1" applyAlignment="1" applyProtection="1">
      <alignment horizontal="center" vertical="center" shrinkToFit="1"/>
      <protection locked="0"/>
    </xf>
    <xf numFmtId="0" fontId="8" fillId="0" borderId="0" xfId="0" applyFont="1" applyFill="1" applyBorder="1" applyAlignment="1" applyProtection="1">
      <alignment horizontal="center" vertical="center"/>
      <protection locked="0"/>
    </xf>
    <xf numFmtId="38" fontId="13" fillId="0" borderId="1" xfId="2" applyFont="1" applyBorder="1" applyAlignment="1">
      <alignment horizontal="center" vertical="center"/>
    </xf>
    <xf numFmtId="38" fontId="13" fillId="0" borderId="1" xfId="2" applyFont="1" applyBorder="1" applyAlignment="1">
      <alignment horizontal="center" vertical="center" shrinkToFit="1"/>
    </xf>
    <xf numFmtId="177" fontId="8" fillId="0" borderId="0" xfId="0" applyNumberFormat="1" applyFont="1" applyFill="1" applyBorder="1" applyAlignment="1">
      <alignment horizontal="center" vertical="top"/>
    </xf>
    <xf numFmtId="0" fontId="6" fillId="0" borderId="0" xfId="0" applyFont="1" applyBorder="1" applyAlignment="1">
      <alignment horizontal="center" vertical="center" shrinkToFit="1"/>
    </xf>
    <xf numFmtId="0" fontId="1" fillId="0" borderId="0" xfId="0" applyFont="1" applyBorder="1">
      <alignment vertical="center"/>
    </xf>
    <xf numFmtId="177" fontId="10" fillId="0" borderId="0" xfId="2" applyNumberFormat="1" applyFont="1" applyBorder="1" applyAlignment="1">
      <alignment horizontal="center" vertical="center"/>
    </xf>
    <xf numFmtId="38" fontId="6" fillId="0" borderId="1" xfId="2" applyFont="1" applyFill="1" applyBorder="1" applyAlignment="1">
      <alignment horizontal="center" vertical="center"/>
    </xf>
    <xf numFmtId="38" fontId="6" fillId="0" borderId="5" xfId="2" applyFont="1" applyFill="1" applyBorder="1" applyAlignment="1">
      <alignment horizontal="center" vertical="center"/>
    </xf>
    <xf numFmtId="38" fontId="6" fillId="0" borderId="2" xfId="2" applyFont="1" applyFill="1" applyBorder="1" applyAlignment="1">
      <alignment horizontal="center" vertical="center"/>
    </xf>
    <xf numFmtId="38" fontId="9" fillId="0" borderId="0" xfId="2" applyFont="1">
      <alignment vertical="center"/>
    </xf>
    <xf numFmtId="38" fontId="4" fillId="0" borderId="0" xfId="2" applyFont="1" applyBorder="1">
      <alignment vertical="center"/>
    </xf>
    <xf numFmtId="38" fontId="4" fillId="2" borderId="1" xfId="2" applyFont="1" applyFill="1" applyBorder="1" applyProtection="1">
      <alignment vertical="center"/>
      <protection locked="0"/>
    </xf>
    <xf numFmtId="182" fontId="4" fillId="2" borderId="9" xfId="2" applyNumberFormat="1" applyFont="1" applyFill="1" applyBorder="1" applyProtection="1">
      <alignment vertical="center"/>
      <protection locked="0"/>
    </xf>
    <xf numFmtId="38" fontId="4" fillId="0" borderId="10" xfId="2" applyFont="1" applyBorder="1">
      <alignment vertical="center"/>
    </xf>
    <xf numFmtId="181" fontId="4" fillId="2" borderId="9" xfId="1" applyNumberFormat="1" applyFont="1" applyFill="1" applyBorder="1" applyProtection="1">
      <alignment vertical="center"/>
      <protection locked="0"/>
    </xf>
    <xf numFmtId="0" fontId="0" fillId="0" borderId="0" xfId="0" applyBorder="1" applyAlignment="1">
      <alignment vertical="center"/>
    </xf>
    <xf numFmtId="9" fontId="4" fillId="0" borderId="0" xfId="1" applyFont="1" applyBorder="1">
      <alignment vertical="center"/>
    </xf>
    <xf numFmtId="179" fontId="4" fillId="0" borderId="0" xfId="2" applyNumberFormat="1" applyFont="1" applyBorder="1">
      <alignment vertical="center"/>
    </xf>
    <xf numFmtId="38" fontId="4" fillId="0" borderId="0" xfId="2" applyFont="1" applyAlignment="1">
      <alignment horizontal="center" vertical="center"/>
    </xf>
    <xf numFmtId="38" fontId="4" fillId="0" borderId="1" xfId="2" applyFont="1" applyFill="1" applyBorder="1" applyProtection="1">
      <alignment vertical="center"/>
    </xf>
    <xf numFmtId="38" fontId="4" fillId="0" borderId="1" xfId="2" applyFont="1" applyBorder="1">
      <alignment vertical="center"/>
    </xf>
    <xf numFmtId="38" fontId="4" fillId="0" borderId="2" xfId="2" applyFont="1" applyBorder="1" applyAlignment="1">
      <alignment vertical="center"/>
    </xf>
    <xf numFmtId="188" fontId="4" fillId="2" borderId="1" xfId="1" applyNumberFormat="1" applyFont="1" applyFill="1" applyBorder="1" applyProtection="1">
      <alignment vertical="center"/>
      <protection locked="0"/>
    </xf>
    <xf numFmtId="177" fontId="4" fillId="0" borderId="1" xfId="2" applyNumberFormat="1" applyFont="1" applyBorder="1">
      <alignment vertical="center"/>
    </xf>
    <xf numFmtId="188" fontId="4" fillId="2" borderId="1" xfId="2" applyNumberFormat="1" applyFont="1" applyFill="1" applyBorder="1" applyProtection="1">
      <alignment vertical="center"/>
      <protection locked="0"/>
    </xf>
    <xf numFmtId="179" fontId="6" fillId="0" borderId="0" xfId="2" applyNumberFormat="1" applyFont="1" applyBorder="1">
      <alignment vertical="center"/>
    </xf>
    <xf numFmtId="38" fontId="6" fillId="0" borderId="0" xfId="2" applyFont="1" applyBorder="1">
      <alignment vertical="center"/>
    </xf>
    <xf numFmtId="38" fontId="6" fillId="2" borderId="1" xfId="2" applyFont="1" applyFill="1" applyBorder="1" applyAlignment="1" applyProtection="1">
      <alignment horizontal="center" vertical="center"/>
      <protection locked="0"/>
    </xf>
    <xf numFmtId="38" fontId="6" fillId="0" borderId="11" xfId="2" applyFont="1" applyBorder="1" applyAlignment="1">
      <alignment horizontal="center" vertical="center" shrinkToFit="1"/>
    </xf>
    <xf numFmtId="0" fontId="8" fillId="0" borderId="0" xfId="0" applyFont="1" applyFill="1" applyProtection="1">
      <alignment vertical="center"/>
      <protection locked="0"/>
    </xf>
    <xf numFmtId="38" fontId="4" fillId="0" borderId="0" xfId="2" applyFont="1" applyBorder="1" applyAlignment="1">
      <alignment horizontal="center" vertical="center"/>
    </xf>
    <xf numFmtId="0" fontId="6" fillId="0" borderId="12" xfId="0" applyFont="1" applyBorder="1" applyAlignment="1">
      <alignment horizontal="center" vertical="center"/>
    </xf>
    <xf numFmtId="0" fontId="1" fillId="0" borderId="12" xfId="0" applyFont="1" applyBorder="1">
      <alignment vertical="center"/>
    </xf>
    <xf numFmtId="177" fontId="6" fillId="0" borderId="12" xfId="2" applyNumberFormat="1" applyFont="1" applyBorder="1" applyAlignment="1">
      <alignment horizontal="center" vertical="center"/>
    </xf>
    <xf numFmtId="0" fontId="1" fillId="0" borderId="13" xfId="0" applyFont="1" applyFill="1" applyBorder="1">
      <alignment vertical="center"/>
    </xf>
    <xf numFmtId="0" fontId="1" fillId="2" borderId="13" xfId="0" applyFont="1" applyFill="1" applyBorder="1" applyAlignment="1" applyProtection="1">
      <alignment horizontal="center" vertical="center"/>
      <protection locked="0"/>
    </xf>
    <xf numFmtId="0" fontId="1" fillId="0" borderId="14" xfId="0" applyFont="1" applyFill="1" applyBorder="1">
      <alignment vertical="center"/>
    </xf>
    <xf numFmtId="0" fontId="1" fillId="2" borderId="15" xfId="0" applyFont="1" applyFill="1" applyBorder="1" applyAlignment="1" applyProtection="1">
      <alignment horizontal="center" vertical="center"/>
      <protection locked="0"/>
    </xf>
    <xf numFmtId="0" fontId="1" fillId="0" borderId="16" xfId="0" applyFont="1" applyFill="1" applyBorder="1">
      <alignment vertical="center"/>
    </xf>
    <xf numFmtId="38" fontId="9" fillId="0" borderId="0" xfId="2" applyFont="1" applyFill="1" applyBorder="1" applyAlignment="1" applyProtection="1">
      <alignment vertical="center"/>
      <protection locked="0"/>
    </xf>
    <xf numFmtId="180" fontId="4" fillId="2" borderId="1" xfId="2" applyNumberFormat="1" applyFont="1" applyFill="1" applyBorder="1" applyAlignment="1" applyProtection="1">
      <alignment horizontal="center" vertical="center" shrinkToFit="1"/>
      <protection locked="0"/>
    </xf>
    <xf numFmtId="180" fontId="4" fillId="2" borderId="1" xfId="1" applyNumberFormat="1" applyFont="1" applyFill="1" applyBorder="1" applyAlignment="1" applyProtection="1">
      <alignment horizontal="center" vertical="center" shrinkToFit="1"/>
      <protection locked="0"/>
    </xf>
    <xf numFmtId="195" fontId="4" fillId="2" borderId="1" xfId="2" applyNumberFormat="1" applyFont="1" applyFill="1" applyBorder="1" applyAlignment="1" applyProtection="1">
      <alignment horizontal="center" vertical="center" shrinkToFit="1"/>
      <protection locked="0"/>
    </xf>
    <xf numFmtId="38" fontId="4" fillId="0" borderId="11" xfId="2" applyFont="1" applyBorder="1">
      <alignment vertical="center"/>
    </xf>
    <xf numFmtId="38" fontId="4" fillId="0" borderId="5" xfId="2" applyFont="1" applyBorder="1">
      <alignment vertical="center"/>
    </xf>
    <xf numFmtId="177" fontId="0" fillId="0" borderId="0" xfId="0" applyNumberFormat="1" applyFont="1" applyFill="1" applyBorder="1" applyAlignment="1">
      <alignment horizontal="center" vertical="top"/>
    </xf>
    <xf numFmtId="38" fontId="4" fillId="0" borderId="11" xfId="2" applyFont="1" applyBorder="1" applyProtection="1">
      <alignment vertical="center"/>
    </xf>
    <xf numFmtId="9" fontId="4" fillId="0" borderId="11" xfId="1" applyFont="1" applyBorder="1">
      <alignment vertical="center"/>
    </xf>
    <xf numFmtId="177" fontId="4" fillId="0" borderId="11" xfId="2" applyNumberFormat="1" applyFont="1" applyBorder="1">
      <alignment vertical="center"/>
    </xf>
    <xf numFmtId="179" fontId="4" fillId="0" borderId="11" xfId="2" applyNumberFormat="1" applyFont="1" applyBorder="1">
      <alignment vertical="center"/>
    </xf>
    <xf numFmtId="38" fontId="4" fillId="0" borderId="5" xfId="2" applyFont="1" applyFill="1" applyBorder="1" applyProtection="1">
      <alignment vertical="center"/>
    </xf>
    <xf numFmtId="38" fontId="4" fillId="2" borderId="5" xfId="2" applyFont="1" applyFill="1" applyBorder="1" applyProtection="1">
      <alignment vertical="center"/>
      <protection locked="0"/>
    </xf>
    <xf numFmtId="38" fontId="4" fillId="0" borderId="5" xfId="2" applyFont="1" applyBorder="1" applyAlignment="1">
      <alignment vertical="center"/>
    </xf>
    <xf numFmtId="188" fontId="4" fillId="2" borderId="5" xfId="1" applyNumberFormat="1" applyFont="1" applyFill="1" applyBorder="1" applyProtection="1">
      <alignment vertical="center"/>
      <protection locked="0"/>
    </xf>
    <xf numFmtId="177" fontId="4" fillId="0" borderId="5" xfId="2" applyNumberFormat="1" applyFont="1" applyBorder="1">
      <alignment vertical="center"/>
    </xf>
    <xf numFmtId="188" fontId="4" fillId="2" borderId="5" xfId="2" applyNumberFormat="1" applyFont="1" applyFill="1" applyBorder="1" applyProtection="1">
      <alignment vertical="center"/>
      <protection locked="0"/>
    </xf>
    <xf numFmtId="184" fontId="4" fillId="2" borderId="9" xfId="2" applyNumberFormat="1" applyFont="1" applyFill="1" applyBorder="1" applyProtection="1">
      <alignment vertical="center"/>
      <protection locked="0"/>
    </xf>
    <xf numFmtId="0" fontId="0" fillId="3" borderId="0" xfId="0" applyFont="1" applyFill="1">
      <alignment vertical="center"/>
    </xf>
    <xf numFmtId="38" fontId="4" fillId="0" borderId="11" xfId="2" applyFont="1" applyBorder="1" applyAlignment="1">
      <alignment horizontal="center" vertical="center"/>
    </xf>
    <xf numFmtId="38" fontId="4" fillId="0" borderId="2" xfId="2" applyFont="1" applyBorder="1" applyAlignment="1">
      <alignment horizontal="center" vertical="center" shrinkToFit="1"/>
    </xf>
    <xf numFmtId="191" fontId="4" fillId="2" borderId="1" xfId="2" applyNumberFormat="1" applyFont="1" applyFill="1" applyBorder="1" applyAlignment="1" applyProtection="1">
      <alignment horizontal="center" vertical="center" shrinkToFit="1"/>
      <protection locked="0"/>
    </xf>
    <xf numFmtId="177" fontId="1" fillId="0" borderId="0" xfId="0" applyNumberFormat="1" applyFont="1" applyFill="1">
      <alignment vertical="center"/>
    </xf>
    <xf numFmtId="38" fontId="4" fillId="0" borderId="0" xfId="2" applyFont="1" applyBorder="1" applyAlignment="1">
      <alignment vertical="center"/>
    </xf>
    <xf numFmtId="38" fontId="4" fillId="0" borderId="1" xfId="2" applyFont="1" applyBorder="1" applyAlignment="1">
      <alignment horizontal="right" vertical="center"/>
    </xf>
    <xf numFmtId="38" fontId="4" fillId="0" borderId="1" xfId="2" applyFont="1" applyBorder="1" applyAlignment="1">
      <alignment horizontal="right" vertical="center" shrinkToFit="1"/>
    </xf>
    <xf numFmtId="179" fontId="4" fillId="0" borderId="0" xfId="2" applyNumberFormat="1" applyFont="1" applyBorder="1" applyAlignment="1">
      <alignment horizontal="right" vertical="center"/>
    </xf>
    <xf numFmtId="38" fontId="4" fillId="0" borderId="1" xfId="2" applyFont="1" applyBorder="1" applyAlignment="1">
      <alignment horizontal="center" vertical="center"/>
    </xf>
    <xf numFmtId="9" fontId="4" fillId="0" borderId="1" xfId="1" applyFont="1" applyBorder="1" applyAlignment="1">
      <alignment horizontal="center" vertical="center"/>
    </xf>
    <xf numFmtId="38" fontId="4" fillId="0" borderId="5" xfId="2"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38" fontId="4" fillId="0" borderId="17" xfId="2" applyFont="1" applyBorder="1" applyAlignment="1">
      <alignment horizontal="right" vertical="center"/>
    </xf>
    <xf numFmtId="0" fontId="0" fillId="2" borderId="0" xfId="0" applyFont="1" applyFill="1" applyAlignment="1" applyProtection="1">
      <alignment horizontal="center" vertical="center"/>
      <protection locked="0"/>
    </xf>
    <xf numFmtId="0" fontId="0" fillId="3" borderId="0" xfId="0" applyFont="1" applyFill="1" applyAlignment="1" applyProtection="1">
      <alignment horizontal="center" vertical="center"/>
      <protection locked="0"/>
    </xf>
    <xf numFmtId="38" fontId="4" fillId="0" borderId="52" xfId="2" applyFont="1" applyBorder="1" applyAlignment="1">
      <alignment horizontal="center" vertical="center"/>
    </xf>
    <xf numFmtId="38" fontId="4" fillId="0" borderId="9" xfId="2" applyFont="1" applyBorder="1" applyAlignment="1">
      <alignment horizontal="center" vertical="center"/>
    </xf>
    <xf numFmtId="38" fontId="4" fillId="0" borderId="53" xfId="2" applyFont="1" applyBorder="1" applyAlignment="1">
      <alignment horizontal="center" vertical="center"/>
    </xf>
    <xf numFmtId="38" fontId="4" fillId="0" borderId="2" xfId="2" applyFont="1" applyBorder="1" applyAlignment="1">
      <alignment horizontal="center" vertical="center"/>
    </xf>
    <xf numFmtId="38" fontId="4" fillId="0" borderId="11" xfId="2" applyFont="1" applyBorder="1" applyAlignment="1">
      <alignment horizontal="center" vertical="center"/>
    </xf>
    <xf numFmtId="38" fontId="4" fillId="0" borderId="54" xfId="2" applyFont="1" applyBorder="1" applyAlignment="1">
      <alignment horizontal="center" vertical="center" shrinkToFit="1"/>
    </xf>
    <xf numFmtId="38" fontId="4" fillId="0" borderId="55" xfId="2" applyFont="1" applyBorder="1" applyAlignment="1">
      <alignment horizontal="center" vertical="center" shrinkToFit="1"/>
    </xf>
    <xf numFmtId="38" fontId="4" fillId="0" borderId="10" xfId="2" applyFont="1" applyBorder="1" applyAlignment="1">
      <alignment horizontal="center" vertical="center" shrinkToFit="1"/>
    </xf>
    <xf numFmtId="38" fontId="4" fillId="0" borderId="37" xfId="2" applyFont="1" applyBorder="1" applyAlignment="1">
      <alignment horizontal="center" vertical="center" shrinkToFit="1"/>
    </xf>
    <xf numFmtId="38" fontId="4" fillId="0" borderId="30" xfId="2" applyFont="1" applyBorder="1" applyAlignment="1">
      <alignment horizontal="center" vertical="center" shrinkToFit="1"/>
    </xf>
    <xf numFmtId="38" fontId="4" fillId="0" borderId="56" xfId="2" applyFont="1" applyBorder="1" applyAlignment="1">
      <alignment horizontal="center" vertical="center" shrinkToFit="1"/>
    </xf>
    <xf numFmtId="0" fontId="0" fillId="2" borderId="0" xfId="0" applyFont="1" applyFill="1" applyAlignment="1" applyProtection="1">
      <alignment horizontal="left" vertical="center" shrinkToFit="1"/>
      <protection locked="0"/>
    </xf>
    <xf numFmtId="0" fontId="1" fillId="2" borderId="0" xfId="0" applyFont="1" applyFill="1" applyAlignment="1" applyProtection="1">
      <alignment horizontal="left" vertical="center" shrinkToFit="1"/>
      <protection locked="0"/>
    </xf>
    <xf numFmtId="0" fontId="8" fillId="0" borderId="0" xfId="0" applyFont="1" applyFill="1" applyBorder="1" applyAlignment="1" applyProtection="1">
      <alignment horizontal="center" vertical="center"/>
      <protection locked="0"/>
    </xf>
    <xf numFmtId="38" fontId="14" fillId="0" borderId="2" xfId="2" applyFont="1" applyBorder="1" applyAlignment="1">
      <alignment horizontal="center" vertical="center" wrapText="1"/>
    </xf>
    <xf numFmtId="38" fontId="14" fillId="0" borderId="11" xfId="2" applyFont="1" applyBorder="1" applyAlignment="1">
      <alignment horizontal="center" vertical="center" wrapText="1"/>
    </xf>
    <xf numFmtId="38" fontId="4" fillId="0" borderId="2" xfId="2" applyFont="1" applyBorder="1" applyAlignment="1">
      <alignment horizontal="center" vertical="center" shrinkToFit="1"/>
    </xf>
    <xf numFmtId="38" fontId="4" fillId="0" borderId="11" xfId="2" applyFont="1" applyBorder="1" applyAlignment="1">
      <alignment horizontal="center" vertical="center" shrinkToFit="1"/>
    </xf>
    <xf numFmtId="38" fontId="4" fillId="0" borderId="22" xfId="2" applyFont="1" applyFill="1" applyBorder="1" applyAlignment="1">
      <alignment horizontal="center" vertical="center"/>
    </xf>
    <xf numFmtId="38" fontId="4" fillId="0" borderId="23" xfId="2" applyFont="1" applyFill="1" applyBorder="1" applyAlignment="1">
      <alignment horizontal="center" vertical="center"/>
    </xf>
    <xf numFmtId="38" fontId="4" fillId="0" borderId="22" xfId="2" applyFont="1" applyBorder="1" applyAlignment="1">
      <alignment horizontal="center" vertical="center"/>
    </xf>
    <xf numFmtId="38" fontId="4" fillId="0" borderId="8" xfId="2" applyFont="1" applyBorder="1" applyAlignment="1">
      <alignment horizontal="center" vertical="center"/>
    </xf>
    <xf numFmtId="38" fontId="4" fillId="0" borderId="21" xfId="2" applyFont="1" applyBorder="1" applyAlignment="1">
      <alignment horizontal="center" vertical="center"/>
    </xf>
    <xf numFmtId="38" fontId="4" fillId="0" borderId="23" xfId="2" applyFont="1" applyBorder="1" applyAlignment="1">
      <alignment horizontal="center" vertical="center"/>
    </xf>
    <xf numFmtId="38" fontId="1" fillId="0" borderId="1" xfId="2" applyFont="1" applyBorder="1" applyAlignment="1">
      <alignment horizontal="center" vertical="center"/>
    </xf>
    <xf numFmtId="38" fontId="4" fillId="3" borderId="1" xfId="2" applyFont="1" applyFill="1" applyBorder="1" applyAlignment="1">
      <alignment horizontal="center" vertical="center"/>
    </xf>
    <xf numFmtId="38" fontId="14" fillId="0" borderId="2" xfId="2" applyFont="1" applyBorder="1" applyAlignment="1">
      <alignment horizontal="center" vertical="center" wrapText="1" shrinkToFit="1"/>
    </xf>
    <xf numFmtId="38" fontId="14" fillId="0" borderId="11" xfId="2" applyFont="1" applyBorder="1" applyAlignment="1">
      <alignment horizontal="center" vertical="center" wrapText="1" shrinkToFit="1"/>
    </xf>
    <xf numFmtId="0" fontId="8" fillId="0" borderId="43" xfId="0" applyFont="1" applyFill="1" applyBorder="1" applyAlignment="1">
      <alignment horizontal="center" vertical="center"/>
    </xf>
    <xf numFmtId="0" fontId="8" fillId="0" borderId="44" xfId="0" applyFont="1" applyFill="1" applyBorder="1" applyAlignment="1">
      <alignment horizontal="center" vertical="center"/>
    </xf>
    <xf numFmtId="38" fontId="9" fillId="0" borderId="45" xfId="2" applyFont="1" applyBorder="1" applyAlignment="1">
      <alignment horizontal="center" vertical="center"/>
    </xf>
    <xf numFmtId="38" fontId="9" fillId="0" borderId="46" xfId="2" applyFont="1" applyBorder="1" applyAlignment="1">
      <alignment horizontal="center" vertical="center"/>
    </xf>
    <xf numFmtId="38" fontId="9" fillId="0" borderId="47" xfId="2" applyFont="1" applyBorder="1" applyAlignment="1">
      <alignment horizontal="center" vertical="center"/>
    </xf>
    <xf numFmtId="38" fontId="9" fillId="0" borderId="48" xfId="2" applyFont="1" applyBorder="1" applyAlignment="1">
      <alignment horizontal="center" vertical="center"/>
    </xf>
    <xf numFmtId="38" fontId="9" fillId="0" borderId="49" xfId="2" applyFont="1" applyBorder="1" applyAlignment="1">
      <alignment horizontal="center" vertical="center"/>
    </xf>
    <xf numFmtId="38" fontId="9" fillId="0" borderId="50" xfId="2" applyFont="1" applyBorder="1" applyAlignment="1">
      <alignment horizontal="center" vertical="center"/>
    </xf>
    <xf numFmtId="0" fontId="8" fillId="2" borderId="45" xfId="0" applyFont="1" applyFill="1" applyBorder="1" applyAlignment="1" applyProtection="1">
      <alignment horizontal="center" vertical="center"/>
      <protection locked="0"/>
    </xf>
    <xf numFmtId="0" fontId="8" fillId="2" borderId="51"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38" fontId="4" fillId="0" borderId="39" xfId="2" applyFont="1" applyFill="1" applyBorder="1" applyAlignment="1">
      <alignment horizontal="center" vertical="center"/>
    </xf>
    <xf numFmtId="38" fontId="4" fillId="0" borderId="40" xfId="2" applyFont="1" applyFill="1" applyBorder="1" applyAlignment="1">
      <alignment horizontal="center" vertical="center"/>
    </xf>
    <xf numFmtId="38" fontId="4" fillId="0" borderId="39" xfId="2" applyFont="1" applyBorder="1" applyAlignment="1">
      <alignment horizontal="center" vertical="center"/>
    </xf>
    <xf numFmtId="38" fontId="4" fillId="0" borderId="41" xfId="2" applyFont="1" applyBorder="1" applyAlignment="1">
      <alignment horizontal="center" vertical="center"/>
    </xf>
    <xf numFmtId="38" fontId="4" fillId="0" borderId="42" xfId="2" applyFont="1" applyBorder="1" applyAlignment="1">
      <alignment horizontal="center" vertical="center"/>
    </xf>
    <xf numFmtId="38" fontId="4" fillId="0" borderId="40" xfId="2" applyFont="1" applyBorder="1" applyAlignment="1">
      <alignment horizontal="center" vertical="center"/>
    </xf>
    <xf numFmtId="0" fontId="8" fillId="0" borderId="2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4" xfId="0" applyFont="1" applyFill="1" applyBorder="1" applyAlignment="1">
      <alignment horizontal="center" vertical="center"/>
    </xf>
    <xf numFmtId="177" fontId="8" fillId="0" borderId="35" xfId="0" applyNumberFormat="1" applyFont="1" applyBorder="1" applyAlignment="1">
      <alignment horizontal="center" vertical="center"/>
    </xf>
    <xf numFmtId="177" fontId="8" fillId="0" borderId="36" xfId="0" applyNumberFormat="1" applyFont="1" applyBorder="1" applyAlignment="1">
      <alignment horizontal="center" vertical="center"/>
    </xf>
    <xf numFmtId="177" fontId="8" fillId="0" borderId="0" xfId="0" applyNumberFormat="1" applyFont="1" applyBorder="1" applyAlignment="1">
      <alignment horizontal="center" vertical="center"/>
    </xf>
    <xf numFmtId="177" fontId="8" fillId="0" borderId="34" xfId="0" applyNumberFormat="1" applyFont="1" applyBorder="1" applyAlignment="1">
      <alignment horizontal="center" vertical="center"/>
    </xf>
    <xf numFmtId="0" fontId="8" fillId="2" borderId="4"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177" fontId="8" fillId="0" borderId="37" xfId="0" applyNumberFormat="1" applyFont="1" applyBorder="1" applyAlignment="1">
      <alignment horizontal="center" vertical="center"/>
    </xf>
    <xf numFmtId="177" fontId="8" fillId="0" borderId="38" xfId="0" applyNumberFormat="1" applyFont="1" applyBorder="1" applyAlignment="1">
      <alignment horizontal="center" vertical="center"/>
    </xf>
    <xf numFmtId="0" fontId="12" fillId="0" borderId="0" xfId="0" applyFont="1" applyAlignment="1">
      <alignment horizontal="left" vertical="center"/>
    </xf>
    <xf numFmtId="0" fontId="8" fillId="0" borderId="25"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Fill="1" applyBorder="1" applyAlignment="1">
      <alignment horizontal="center" vertical="center"/>
    </xf>
    <xf numFmtId="177" fontId="8" fillId="0" borderId="13" xfId="0" applyNumberFormat="1" applyFont="1" applyBorder="1" applyAlignment="1">
      <alignment horizontal="center" vertical="center"/>
    </xf>
    <xf numFmtId="177" fontId="8" fillId="0" borderId="15" xfId="0" applyNumberFormat="1" applyFont="1" applyBorder="1" applyAlignment="1">
      <alignment horizontal="center" vertical="center"/>
    </xf>
    <xf numFmtId="0" fontId="8" fillId="2" borderId="29"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177" fontId="8" fillId="0" borderId="32" xfId="0" applyNumberFormat="1" applyFont="1" applyBorder="1" applyAlignment="1">
      <alignment horizontal="center" vertical="center"/>
    </xf>
    <xf numFmtId="177" fontId="8" fillId="0" borderId="33" xfId="0" applyNumberFormat="1" applyFont="1" applyBorder="1" applyAlignment="1">
      <alignment horizontal="center" vertical="center"/>
    </xf>
    <xf numFmtId="0" fontId="0" fillId="0" borderId="1" xfId="0" applyFont="1" applyBorder="1" applyAlignment="1">
      <alignment horizontal="center" vertical="center"/>
    </xf>
    <xf numFmtId="0" fontId="1" fillId="0" borderId="1" xfId="0" applyFont="1" applyBorder="1" applyAlignment="1">
      <alignment horizontal="center" vertical="center"/>
    </xf>
    <xf numFmtId="0" fontId="1" fillId="3" borderId="1"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shrinkToFit="1"/>
      <protection locked="0"/>
    </xf>
    <xf numFmtId="0" fontId="8" fillId="2" borderId="6" xfId="0" applyFont="1" applyFill="1" applyBorder="1" applyAlignment="1" applyProtection="1">
      <alignment horizontal="center" vertical="center"/>
      <protection locked="0"/>
    </xf>
    <xf numFmtId="177" fontId="8" fillId="0" borderId="27" xfId="0" applyNumberFormat="1" applyFont="1" applyBorder="1" applyAlignment="1">
      <alignment horizontal="center" vertical="center"/>
    </xf>
    <xf numFmtId="177" fontId="8" fillId="0" borderId="28" xfId="0" applyNumberFormat="1" applyFont="1" applyBorder="1" applyAlignment="1">
      <alignment horizontal="center" vertical="center"/>
    </xf>
  </cellXfs>
  <cellStyles count="4">
    <cellStyle name="パーセント" xfId="1" builtinId="5"/>
    <cellStyle name="桁区切り" xfId="2" builtinId="6"/>
    <cellStyle name="標準" xfId="0" builtinId="0"/>
    <cellStyle name="標準 2" xfId="3"/>
  </cellStyles>
  <dxfs count="6">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209550</xdr:colOff>
      <xdr:row>21</xdr:row>
      <xdr:rowOff>9525</xdr:rowOff>
    </xdr:from>
    <xdr:to>
      <xdr:col>17</xdr:col>
      <xdr:colOff>66675</xdr:colOff>
      <xdr:row>65</xdr:row>
      <xdr:rowOff>38100</xdr:rowOff>
    </xdr:to>
    <xdr:sp macro="" textlink="">
      <xdr:nvSpPr>
        <xdr:cNvPr id="12463" name="Rectangle 3">
          <a:extLst>
            <a:ext uri="{FF2B5EF4-FFF2-40B4-BE49-F238E27FC236}">
              <a16:creationId xmlns:a16="http://schemas.microsoft.com/office/drawing/2014/main" id="{A34E2397-1F8B-42C3-A3A6-4AB2B46E0440}"/>
            </a:ext>
          </a:extLst>
        </xdr:cNvPr>
        <xdr:cNvSpPr>
          <a:spLocks noChangeArrowheads="1"/>
        </xdr:cNvSpPr>
      </xdr:nvSpPr>
      <xdr:spPr bwMode="auto">
        <a:xfrm>
          <a:off x="209550" y="3943350"/>
          <a:ext cx="13944600" cy="753427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47628</xdr:colOff>
      <xdr:row>11</xdr:row>
      <xdr:rowOff>5100</xdr:rowOff>
    </xdr:from>
    <xdr:to>
      <xdr:col>11</xdr:col>
      <xdr:colOff>843648</xdr:colOff>
      <xdr:row>11</xdr:row>
      <xdr:rowOff>108854</xdr:rowOff>
    </xdr:to>
    <xdr:sp macro="" textlink="">
      <xdr:nvSpPr>
        <xdr:cNvPr id="3" name="左中かっこ 2">
          <a:extLst>
            <a:ext uri="{FF2B5EF4-FFF2-40B4-BE49-F238E27FC236}">
              <a16:creationId xmlns:a16="http://schemas.microsoft.com/office/drawing/2014/main" id="{99B85537-996D-449B-BEEB-1DE194CC71CF}"/>
            </a:ext>
          </a:extLst>
        </xdr:cNvPr>
        <xdr:cNvSpPr/>
      </xdr:nvSpPr>
      <xdr:spPr>
        <a:xfrm rot="16200000">
          <a:off x="8413811" y="859117"/>
          <a:ext cx="103754" cy="252957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6048</xdr:colOff>
      <xdr:row>42</xdr:row>
      <xdr:rowOff>31750</xdr:rowOff>
    </xdr:from>
    <xdr:to>
      <xdr:col>9</xdr:col>
      <xdr:colOff>802069</xdr:colOff>
      <xdr:row>42</xdr:row>
      <xdr:rowOff>127000</xdr:rowOff>
    </xdr:to>
    <xdr:sp macro="" textlink="">
      <xdr:nvSpPr>
        <xdr:cNvPr id="4" name="左中かっこ 3">
          <a:extLst>
            <a:ext uri="{FF2B5EF4-FFF2-40B4-BE49-F238E27FC236}">
              <a16:creationId xmlns:a16="http://schemas.microsoft.com/office/drawing/2014/main" id="{7FB5676B-8CEF-488D-ADD6-4109770B7EBD}"/>
            </a:ext>
          </a:extLst>
        </xdr:cNvPr>
        <xdr:cNvSpPr/>
      </xdr:nvSpPr>
      <xdr:spPr>
        <a:xfrm rot="16200000">
          <a:off x="6642934" y="5786889"/>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23813</xdr:colOff>
      <xdr:row>63</xdr:row>
      <xdr:rowOff>23812</xdr:rowOff>
    </xdr:from>
    <xdr:to>
      <xdr:col>9</xdr:col>
      <xdr:colOff>819834</xdr:colOff>
      <xdr:row>63</xdr:row>
      <xdr:rowOff>119062</xdr:rowOff>
    </xdr:to>
    <xdr:sp macro="" textlink="">
      <xdr:nvSpPr>
        <xdr:cNvPr id="5" name="左中かっこ 4">
          <a:extLst>
            <a:ext uri="{FF2B5EF4-FFF2-40B4-BE49-F238E27FC236}">
              <a16:creationId xmlns:a16="http://schemas.microsoft.com/office/drawing/2014/main" id="{36EC6518-464E-4F15-B5B2-CF27706B80F1}"/>
            </a:ext>
          </a:extLst>
        </xdr:cNvPr>
        <xdr:cNvSpPr/>
      </xdr:nvSpPr>
      <xdr:spPr>
        <a:xfrm rot="16200000">
          <a:off x="6660699" y="8846001"/>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21</xdr:row>
      <xdr:rowOff>9525</xdr:rowOff>
    </xdr:from>
    <xdr:to>
      <xdr:col>17</xdr:col>
      <xdr:colOff>66675</xdr:colOff>
      <xdr:row>65</xdr:row>
      <xdr:rowOff>38100</xdr:rowOff>
    </xdr:to>
    <xdr:sp macro="" textlink="">
      <xdr:nvSpPr>
        <xdr:cNvPr id="13399" name="Rectangle 3">
          <a:extLst>
            <a:ext uri="{FF2B5EF4-FFF2-40B4-BE49-F238E27FC236}">
              <a16:creationId xmlns:a16="http://schemas.microsoft.com/office/drawing/2014/main" id="{9FC6DC5A-9861-420E-B2D4-DAC47C1B3602}"/>
            </a:ext>
          </a:extLst>
        </xdr:cNvPr>
        <xdr:cNvSpPr>
          <a:spLocks noChangeArrowheads="1"/>
        </xdr:cNvSpPr>
      </xdr:nvSpPr>
      <xdr:spPr bwMode="auto">
        <a:xfrm>
          <a:off x="209550" y="3943350"/>
          <a:ext cx="13944600" cy="753427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47628</xdr:colOff>
      <xdr:row>11</xdr:row>
      <xdr:rowOff>5100</xdr:rowOff>
    </xdr:from>
    <xdr:to>
      <xdr:col>11</xdr:col>
      <xdr:colOff>843648</xdr:colOff>
      <xdr:row>11</xdr:row>
      <xdr:rowOff>108854</xdr:rowOff>
    </xdr:to>
    <xdr:sp macro="" textlink="">
      <xdr:nvSpPr>
        <xdr:cNvPr id="3" name="左中かっこ 2">
          <a:extLst>
            <a:ext uri="{FF2B5EF4-FFF2-40B4-BE49-F238E27FC236}">
              <a16:creationId xmlns:a16="http://schemas.microsoft.com/office/drawing/2014/main" id="{B1B6BA3A-7BFE-41D5-8F6F-2B21E41A5F6D}"/>
            </a:ext>
          </a:extLst>
        </xdr:cNvPr>
        <xdr:cNvSpPr/>
      </xdr:nvSpPr>
      <xdr:spPr>
        <a:xfrm rot="16200000">
          <a:off x="8413811" y="859117"/>
          <a:ext cx="103754" cy="252957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6048</xdr:colOff>
      <xdr:row>42</xdr:row>
      <xdr:rowOff>31750</xdr:rowOff>
    </xdr:from>
    <xdr:to>
      <xdr:col>9</xdr:col>
      <xdr:colOff>802069</xdr:colOff>
      <xdr:row>42</xdr:row>
      <xdr:rowOff>127000</xdr:rowOff>
    </xdr:to>
    <xdr:sp macro="" textlink="">
      <xdr:nvSpPr>
        <xdr:cNvPr id="4" name="左中かっこ 3">
          <a:extLst>
            <a:ext uri="{FF2B5EF4-FFF2-40B4-BE49-F238E27FC236}">
              <a16:creationId xmlns:a16="http://schemas.microsoft.com/office/drawing/2014/main" id="{33AFFC80-6FA3-4BC4-8E17-6994B6931839}"/>
            </a:ext>
          </a:extLst>
        </xdr:cNvPr>
        <xdr:cNvSpPr/>
      </xdr:nvSpPr>
      <xdr:spPr>
        <a:xfrm rot="16200000">
          <a:off x="6642934" y="6329814"/>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23813</xdr:colOff>
      <xdr:row>63</xdr:row>
      <xdr:rowOff>23812</xdr:rowOff>
    </xdr:from>
    <xdr:to>
      <xdr:col>9</xdr:col>
      <xdr:colOff>819834</xdr:colOff>
      <xdr:row>63</xdr:row>
      <xdr:rowOff>119062</xdr:rowOff>
    </xdr:to>
    <xdr:sp macro="" textlink="">
      <xdr:nvSpPr>
        <xdr:cNvPr id="5" name="左中かっこ 4">
          <a:extLst>
            <a:ext uri="{FF2B5EF4-FFF2-40B4-BE49-F238E27FC236}">
              <a16:creationId xmlns:a16="http://schemas.microsoft.com/office/drawing/2014/main" id="{2FF75D28-9F4D-4F18-83C4-5E7A19F375C6}"/>
            </a:ext>
          </a:extLst>
        </xdr:cNvPr>
        <xdr:cNvSpPr/>
      </xdr:nvSpPr>
      <xdr:spPr>
        <a:xfrm rot="16200000">
          <a:off x="6660699" y="9903276"/>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535782</xdr:colOff>
      <xdr:row>41</xdr:row>
      <xdr:rowOff>1</xdr:rowOff>
    </xdr:from>
    <xdr:to>
      <xdr:col>7</xdr:col>
      <xdr:colOff>702469</xdr:colOff>
      <xdr:row>46</xdr:row>
      <xdr:rowOff>59531</xdr:rowOff>
    </xdr:to>
    <xdr:sp macro="" textlink="">
      <xdr:nvSpPr>
        <xdr:cNvPr id="2" name="吹き出し: 円形 1">
          <a:extLst>
            <a:ext uri="{FF2B5EF4-FFF2-40B4-BE49-F238E27FC236}">
              <a16:creationId xmlns:a16="http://schemas.microsoft.com/office/drawing/2014/main" id="{DF1B0715-C036-4C35-B641-B6DBD8F28F6B}"/>
            </a:ext>
          </a:extLst>
        </xdr:cNvPr>
        <xdr:cNvSpPr/>
      </xdr:nvSpPr>
      <xdr:spPr>
        <a:xfrm>
          <a:off x="3357563" y="7298532"/>
          <a:ext cx="2774156" cy="881062"/>
        </a:xfrm>
        <a:prstGeom prst="wedgeEllipseCallout">
          <a:avLst>
            <a:gd name="adj1" fmla="val -63020"/>
            <a:gd name="adj2" fmla="val 4278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latin typeface="HGS創英角ﾎﾟｯﾌﾟ体" panose="040B0A00000000000000" pitchFamily="50" charset="-128"/>
              <a:ea typeface="HGS創英角ﾎﾟｯﾌﾟ体" panose="040B0A00000000000000" pitchFamily="50" charset="-128"/>
            </a:rPr>
            <a:t>組合員種別を選択してください。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xdr:rowOff>
    </xdr:from>
    <xdr:to>
      <xdr:col>17</xdr:col>
      <xdr:colOff>66675</xdr:colOff>
      <xdr:row>65</xdr:row>
      <xdr:rowOff>38100</xdr:rowOff>
    </xdr:to>
    <xdr:sp macro="" textlink="">
      <xdr:nvSpPr>
        <xdr:cNvPr id="14410" name="Rectangle 3">
          <a:extLst>
            <a:ext uri="{FF2B5EF4-FFF2-40B4-BE49-F238E27FC236}">
              <a16:creationId xmlns:a16="http://schemas.microsoft.com/office/drawing/2014/main" id="{B89D62C9-BC75-4CC0-9581-1A318F03D72C}"/>
            </a:ext>
          </a:extLst>
        </xdr:cNvPr>
        <xdr:cNvSpPr>
          <a:spLocks noChangeArrowheads="1"/>
        </xdr:cNvSpPr>
      </xdr:nvSpPr>
      <xdr:spPr bwMode="auto">
        <a:xfrm>
          <a:off x="209550" y="3943350"/>
          <a:ext cx="13944600" cy="753427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9</xdr:col>
      <xdr:colOff>47628</xdr:colOff>
      <xdr:row>11</xdr:row>
      <xdr:rowOff>5100</xdr:rowOff>
    </xdr:from>
    <xdr:to>
      <xdr:col>11</xdr:col>
      <xdr:colOff>843648</xdr:colOff>
      <xdr:row>11</xdr:row>
      <xdr:rowOff>108854</xdr:rowOff>
    </xdr:to>
    <xdr:sp macro="" textlink="">
      <xdr:nvSpPr>
        <xdr:cNvPr id="3" name="左中かっこ 2">
          <a:extLst>
            <a:ext uri="{FF2B5EF4-FFF2-40B4-BE49-F238E27FC236}">
              <a16:creationId xmlns:a16="http://schemas.microsoft.com/office/drawing/2014/main" id="{0E739E20-E8A2-4D02-9629-BAD9C155FD9C}"/>
            </a:ext>
          </a:extLst>
        </xdr:cNvPr>
        <xdr:cNvSpPr/>
      </xdr:nvSpPr>
      <xdr:spPr>
        <a:xfrm rot="16200000">
          <a:off x="8413811" y="859117"/>
          <a:ext cx="103754" cy="252957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6048</xdr:colOff>
      <xdr:row>42</xdr:row>
      <xdr:rowOff>31750</xdr:rowOff>
    </xdr:from>
    <xdr:to>
      <xdr:col>9</xdr:col>
      <xdr:colOff>802069</xdr:colOff>
      <xdr:row>42</xdr:row>
      <xdr:rowOff>127000</xdr:rowOff>
    </xdr:to>
    <xdr:sp macro="" textlink="">
      <xdr:nvSpPr>
        <xdr:cNvPr id="4" name="左中かっこ 3">
          <a:extLst>
            <a:ext uri="{FF2B5EF4-FFF2-40B4-BE49-F238E27FC236}">
              <a16:creationId xmlns:a16="http://schemas.microsoft.com/office/drawing/2014/main" id="{EEE5492C-3B3F-4FA4-8673-FB0DDD98BC50}"/>
            </a:ext>
          </a:extLst>
        </xdr:cNvPr>
        <xdr:cNvSpPr/>
      </xdr:nvSpPr>
      <xdr:spPr>
        <a:xfrm rot="16200000">
          <a:off x="6642934" y="6329814"/>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23813</xdr:colOff>
      <xdr:row>63</xdr:row>
      <xdr:rowOff>23812</xdr:rowOff>
    </xdr:from>
    <xdr:to>
      <xdr:col>9</xdr:col>
      <xdr:colOff>819834</xdr:colOff>
      <xdr:row>63</xdr:row>
      <xdr:rowOff>119062</xdr:rowOff>
    </xdr:to>
    <xdr:sp macro="" textlink="">
      <xdr:nvSpPr>
        <xdr:cNvPr id="5" name="左中かっこ 4">
          <a:extLst>
            <a:ext uri="{FF2B5EF4-FFF2-40B4-BE49-F238E27FC236}">
              <a16:creationId xmlns:a16="http://schemas.microsoft.com/office/drawing/2014/main" id="{85D3837A-8EDA-45A9-B0F2-785B0F1132BD}"/>
            </a:ext>
          </a:extLst>
        </xdr:cNvPr>
        <xdr:cNvSpPr/>
      </xdr:nvSpPr>
      <xdr:spPr>
        <a:xfrm rot="16200000">
          <a:off x="6660699" y="9903276"/>
          <a:ext cx="95250" cy="25295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452437</xdr:colOff>
      <xdr:row>38</xdr:row>
      <xdr:rowOff>23812</xdr:rowOff>
    </xdr:from>
    <xdr:to>
      <xdr:col>8</xdr:col>
      <xdr:colOff>857250</xdr:colOff>
      <xdr:row>47</xdr:row>
      <xdr:rowOff>95251</xdr:rowOff>
    </xdr:to>
    <xdr:sp macro="" textlink="">
      <xdr:nvSpPr>
        <xdr:cNvPr id="6" name="吹き出し: 円形 5">
          <a:extLst>
            <a:ext uri="{FF2B5EF4-FFF2-40B4-BE49-F238E27FC236}">
              <a16:creationId xmlns:a16="http://schemas.microsoft.com/office/drawing/2014/main" id="{008F4835-9BF5-4C8E-A44E-01BEE0463C9A}"/>
            </a:ext>
          </a:extLst>
        </xdr:cNvPr>
        <xdr:cNvSpPr/>
      </xdr:nvSpPr>
      <xdr:spPr>
        <a:xfrm>
          <a:off x="3274218" y="6822281"/>
          <a:ext cx="3881438" cy="1559720"/>
        </a:xfrm>
        <a:prstGeom prst="wedgeEllipseCallout">
          <a:avLst>
            <a:gd name="adj1" fmla="val -63020"/>
            <a:gd name="adj2" fmla="val 4278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latin typeface="HGS創英角ﾎﾟｯﾌﾟ体" panose="040B0A00000000000000" pitchFamily="50" charset="-128"/>
              <a:ea typeface="HGS創英角ﾎﾟｯﾌﾟ体" panose="040B0A00000000000000" pitchFamily="50" charset="-128"/>
            </a:rPr>
            <a:t>組合員種別を選択してください。</a:t>
          </a:r>
          <a:endParaRPr kumimoji="1" lang="en-US" altLang="ja-JP" sz="1200">
            <a:latin typeface="HGS創英角ﾎﾟｯﾌﾟ体" panose="040B0A00000000000000" pitchFamily="50" charset="-128"/>
            <a:ea typeface="HGS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ja-JP" sz="1200" b="0">
              <a:solidFill>
                <a:schemeClr val="dk1"/>
              </a:solidFill>
              <a:effectLst/>
              <a:latin typeface="HGS創英角ﾎﾟｯﾌﾟ体" panose="040B0A00000000000000" pitchFamily="50" charset="-128"/>
              <a:ea typeface="HGS創英角ﾎﾟｯﾌﾟ体" panose="040B0A00000000000000" pitchFamily="50" charset="-128"/>
              <a:cs typeface="+mn-cs"/>
            </a:rPr>
            <a:t>短期組合員</a:t>
          </a:r>
          <a:r>
            <a:rPr kumimoji="1" lang="ja-JP" altLang="en-US" sz="1200" b="0">
              <a:solidFill>
                <a:schemeClr val="dk1"/>
              </a:solidFill>
              <a:effectLst/>
              <a:latin typeface="HGS創英角ﾎﾟｯﾌﾟ体" panose="040B0A00000000000000" pitchFamily="50" charset="-128"/>
              <a:ea typeface="HGS創英角ﾎﾟｯﾌﾟ体" panose="040B0A00000000000000" pitchFamily="50" charset="-128"/>
              <a:cs typeface="+mn-cs"/>
            </a:rPr>
            <a:t>の場合</a:t>
          </a:r>
          <a:r>
            <a:rPr kumimoji="1" lang="ja-JP" altLang="ja-JP" sz="1200" b="0">
              <a:solidFill>
                <a:schemeClr val="dk1"/>
              </a:solidFill>
              <a:effectLst/>
              <a:latin typeface="HGS創英角ﾎﾟｯﾌﾟ体" panose="040B0A00000000000000" pitchFamily="50" charset="-128"/>
              <a:ea typeface="HGS創英角ﾎﾟｯﾌﾟ体" panose="040B0A00000000000000" pitchFamily="50" charset="-128"/>
              <a:cs typeface="+mn-cs"/>
            </a:rPr>
            <a:t>、短期・介護以外が斜線となります。</a:t>
          </a:r>
          <a:endParaRPr lang="ja-JP" altLang="ja-JP" sz="1200">
            <a:effectLst/>
            <a:latin typeface="HGS創英角ﾎﾟｯﾌﾟ体" panose="040B0A00000000000000" pitchFamily="50" charset="-128"/>
            <a:ea typeface="HGS創英角ﾎﾟｯﾌﾟ体" panose="040B0A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S76"/>
  <sheetViews>
    <sheetView tabSelected="1" view="pageBreakPreview" zoomScale="80" zoomScaleNormal="80" zoomScaleSheetLayoutView="80" workbookViewId="0">
      <selection activeCell="B7" sqref="B7"/>
    </sheetView>
  </sheetViews>
  <sheetFormatPr defaultColWidth="11.375" defaultRowHeight="13.5" x14ac:dyDescent="0.15"/>
  <cols>
    <col min="1" max="1" width="2.875" style="5" customWidth="1"/>
    <col min="2" max="17" width="11.375" style="5"/>
    <col min="18" max="18" width="11.375" style="5" customWidth="1"/>
    <col min="19" max="19" width="0.75" style="5" customWidth="1"/>
    <col min="20" max="16384" width="11.375" style="5"/>
  </cols>
  <sheetData>
    <row r="1" spans="1:19" ht="20.25" customHeight="1" x14ac:dyDescent="0.15">
      <c r="B1" s="23"/>
      <c r="C1" s="23"/>
      <c r="D1" s="23"/>
      <c r="E1" s="23"/>
      <c r="F1" s="23"/>
      <c r="G1" s="24" t="s">
        <v>14</v>
      </c>
      <c r="H1" s="194" t="str">
        <f>IF(S11&lt;0,"還付請求書","調整報告書")</f>
        <v>調整報告書</v>
      </c>
      <c r="I1" s="194"/>
      <c r="J1" s="23" t="s">
        <v>79</v>
      </c>
      <c r="K1" s="15"/>
      <c r="L1" s="15"/>
      <c r="M1" s="15"/>
      <c r="N1" s="15"/>
    </row>
    <row r="2" spans="1:19" ht="7.5" customHeight="1" x14ac:dyDescent="0.15">
      <c r="A2" s="17"/>
      <c r="B2" s="17"/>
      <c r="C2" s="17"/>
      <c r="D2" s="17"/>
      <c r="E2" s="17"/>
      <c r="F2" s="17"/>
      <c r="G2" s="16"/>
      <c r="H2" s="16"/>
      <c r="I2" s="15"/>
      <c r="J2" s="15"/>
      <c r="K2" s="15"/>
      <c r="L2" s="15"/>
      <c r="M2" s="15"/>
      <c r="N2" s="15"/>
    </row>
    <row r="3" spans="1:19" ht="16.5" customHeight="1" x14ac:dyDescent="0.15">
      <c r="A3" s="5" t="s">
        <v>15</v>
      </c>
    </row>
    <row r="4" spans="1:19" ht="7.5" customHeight="1" x14ac:dyDescent="0.15"/>
    <row r="5" spans="1:19" ht="16.5" customHeight="1" x14ac:dyDescent="0.15">
      <c r="A5" s="44" t="s">
        <v>46</v>
      </c>
      <c r="C5" s="13" t="str">
        <f>IF(H1="還付請求書","還付","調整")</f>
        <v>調整</v>
      </c>
      <c r="D5" s="5" t="s">
        <v>37</v>
      </c>
      <c r="G5" s="5" t="str">
        <f>IF(C5="還付","請求します。","報告します。")</f>
        <v>報告します。</v>
      </c>
    </row>
    <row r="6" spans="1:19" ht="7.5" customHeight="1" x14ac:dyDescent="0.15"/>
    <row r="7" spans="1:19" ht="19.5" customHeight="1" thickBot="1" x14ac:dyDescent="0.2">
      <c r="A7" s="14" t="s">
        <v>10</v>
      </c>
      <c r="B7" s="38"/>
      <c r="C7" s="10" t="s">
        <v>11</v>
      </c>
      <c r="Q7" s="26" t="s">
        <v>28</v>
      </c>
    </row>
    <row r="8" spans="1:19" s="20" customFormat="1" ht="15.75" customHeight="1" x14ac:dyDescent="0.15">
      <c r="A8" s="18"/>
      <c r="B8" s="181" t="s">
        <v>16</v>
      </c>
      <c r="C8" s="195"/>
      <c r="D8" s="181" t="s">
        <v>12</v>
      </c>
      <c r="E8" s="183"/>
      <c r="F8" s="181" t="s">
        <v>77</v>
      </c>
      <c r="G8" s="183"/>
      <c r="H8" s="197" t="s">
        <v>19</v>
      </c>
      <c r="I8" s="198"/>
      <c r="J8" s="198"/>
      <c r="K8" s="198"/>
      <c r="L8" s="198"/>
      <c r="M8" s="199"/>
      <c r="N8" s="197" t="s">
        <v>18</v>
      </c>
      <c r="O8" s="198"/>
      <c r="P8" s="198"/>
      <c r="Q8" s="199"/>
    </row>
    <row r="9" spans="1:19" s="20" customFormat="1" ht="15.75" customHeight="1" thickBot="1" x14ac:dyDescent="0.2">
      <c r="A9" s="18"/>
      <c r="B9" s="184" t="s">
        <v>17</v>
      </c>
      <c r="C9" s="210"/>
      <c r="D9" s="184" t="s">
        <v>13</v>
      </c>
      <c r="E9" s="196"/>
      <c r="F9" s="184"/>
      <c r="G9" s="196"/>
      <c r="H9" s="45" t="s">
        <v>4</v>
      </c>
      <c r="I9" s="46" t="s">
        <v>7</v>
      </c>
      <c r="J9" s="49" t="s">
        <v>42</v>
      </c>
      <c r="K9" s="50" t="s">
        <v>50</v>
      </c>
      <c r="L9" s="50" t="s">
        <v>51</v>
      </c>
      <c r="M9" s="55" t="s">
        <v>44</v>
      </c>
      <c r="N9" s="45" t="s">
        <v>5</v>
      </c>
      <c r="O9" s="47" t="s">
        <v>6</v>
      </c>
      <c r="P9" s="49" t="s">
        <v>43</v>
      </c>
      <c r="Q9" s="51" t="s">
        <v>45</v>
      </c>
    </row>
    <row r="10" spans="1:19" s="20" customFormat="1" ht="18" customHeight="1" x14ac:dyDescent="0.15">
      <c r="A10" s="18"/>
      <c r="B10" s="202"/>
      <c r="C10" s="203"/>
      <c r="D10" s="202"/>
      <c r="E10" s="204"/>
      <c r="F10" s="93"/>
      <c r="G10" s="94" t="s">
        <v>9</v>
      </c>
      <c r="H10" s="205">
        <f>F42+F63</f>
        <v>0</v>
      </c>
      <c r="I10" s="188">
        <f t="shared" ref="I10:Q10" si="0">G42+G63</f>
        <v>0</v>
      </c>
      <c r="J10" s="186">
        <f t="shared" si="0"/>
        <v>0</v>
      </c>
      <c r="K10" s="188">
        <f t="shared" si="0"/>
        <v>0</v>
      </c>
      <c r="L10" s="186">
        <f t="shared" si="0"/>
        <v>0</v>
      </c>
      <c r="M10" s="192">
        <f t="shared" si="0"/>
        <v>0</v>
      </c>
      <c r="N10" s="200">
        <f t="shared" si="0"/>
        <v>0</v>
      </c>
      <c r="O10" s="214">
        <f t="shared" si="0"/>
        <v>0</v>
      </c>
      <c r="P10" s="214">
        <f t="shared" si="0"/>
        <v>0</v>
      </c>
      <c r="Q10" s="214">
        <f t="shared" si="0"/>
        <v>0</v>
      </c>
      <c r="R10" s="92"/>
    </row>
    <row r="11" spans="1:19" s="20" customFormat="1" ht="18" customHeight="1" thickBot="1" x14ac:dyDescent="0.2">
      <c r="A11" s="18"/>
      <c r="B11" s="211"/>
      <c r="C11" s="212"/>
      <c r="D11" s="213"/>
      <c r="E11" s="191"/>
      <c r="F11" s="95"/>
      <c r="G11" s="96" t="s">
        <v>9</v>
      </c>
      <c r="H11" s="206"/>
      <c r="I11" s="189"/>
      <c r="J11" s="187"/>
      <c r="K11" s="189"/>
      <c r="L11" s="187"/>
      <c r="M11" s="193"/>
      <c r="N11" s="201"/>
      <c r="O11" s="215"/>
      <c r="P11" s="215"/>
      <c r="Q11" s="215"/>
      <c r="R11" s="92"/>
      <c r="S11" s="119">
        <f>MIN(H10:Q11)</f>
        <v>0</v>
      </c>
    </row>
    <row r="12" spans="1:19" s="20" customFormat="1" ht="9.75" customHeight="1" x14ac:dyDescent="0.15">
      <c r="A12" s="18"/>
      <c r="B12" s="56"/>
      <c r="C12" s="56"/>
      <c r="D12" s="57"/>
      <c r="E12" s="57"/>
      <c r="F12" s="57"/>
      <c r="G12" s="53"/>
      <c r="H12" s="52"/>
      <c r="I12" s="52"/>
      <c r="J12" s="52"/>
      <c r="K12" s="52"/>
      <c r="L12" s="52"/>
      <c r="M12" s="52"/>
      <c r="N12" s="52"/>
      <c r="O12" s="52"/>
      <c r="P12" s="52"/>
      <c r="Q12" s="29"/>
    </row>
    <row r="13" spans="1:19" s="20" customFormat="1" ht="16.5" customHeight="1" x14ac:dyDescent="0.15">
      <c r="A13" s="18"/>
      <c r="B13" s="34" t="s">
        <v>29</v>
      </c>
      <c r="C13" s="28"/>
      <c r="D13" s="28"/>
      <c r="E13" s="28"/>
      <c r="F13" s="29"/>
      <c r="G13" s="27"/>
      <c r="H13" s="30"/>
      <c r="I13" s="30"/>
      <c r="J13" s="30" t="s">
        <v>48</v>
      </c>
      <c r="K13" s="54">
        <f>J10+K10+L10</f>
        <v>0</v>
      </c>
      <c r="L13" s="30"/>
      <c r="M13" s="30"/>
    </row>
    <row r="14" spans="1:19" s="20" customFormat="1" ht="3.75" customHeight="1" thickBot="1" x14ac:dyDescent="0.2">
      <c r="A14" s="18"/>
      <c r="C14" s="19"/>
    </row>
    <row r="15" spans="1:19" s="20" customFormat="1" ht="15.75" customHeight="1" x14ac:dyDescent="0.15">
      <c r="A15" s="18"/>
      <c r="B15" s="181" t="s">
        <v>20</v>
      </c>
      <c r="C15" s="182"/>
      <c r="D15" s="182"/>
      <c r="E15" s="182" t="s">
        <v>22</v>
      </c>
      <c r="F15" s="182"/>
      <c r="G15" s="182" t="s">
        <v>23</v>
      </c>
      <c r="H15" s="182"/>
      <c r="I15" s="22" t="s">
        <v>24</v>
      </c>
      <c r="J15" s="182" t="s">
        <v>26</v>
      </c>
      <c r="K15" s="182"/>
      <c r="L15" s="182" t="s">
        <v>27</v>
      </c>
      <c r="M15" s="183"/>
      <c r="R15" s="97"/>
    </row>
    <row r="16" spans="1:19" s="20" customFormat="1" ht="18.75" customHeight="1" thickBot="1" x14ac:dyDescent="0.2">
      <c r="A16" s="18"/>
      <c r="B16" s="184" t="s">
        <v>21</v>
      </c>
      <c r="C16" s="185"/>
      <c r="D16" s="185"/>
      <c r="E16" s="190"/>
      <c r="F16" s="190"/>
      <c r="G16" s="190"/>
      <c r="H16" s="190"/>
      <c r="I16" s="25" t="s">
        <v>25</v>
      </c>
      <c r="J16" s="190"/>
      <c r="K16" s="190"/>
      <c r="L16" s="190"/>
      <c r="M16" s="191"/>
    </row>
    <row r="17" spans="1:17" s="20" customFormat="1" ht="16.5" customHeight="1" thickBot="1" x14ac:dyDescent="0.2">
      <c r="A17" s="18"/>
      <c r="B17" s="19"/>
      <c r="C17" s="19"/>
    </row>
    <row r="18" spans="1:17" s="20" customFormat="1" ht="16.5" customHeight="1" thickBot="1" x14ac:dyDescent="0.2">
      <c r="A18" s="18"/>
      <c r="B18" s="161" t="s">
        <v>78</v>
      </c>
      <c r="C18" s="162"/>
      <c r="D18" s="162"/>
      <c r="E18" s="162"/>
      <c r="F18" s="163" t="s">
        <v>72</v>
      </c>
      <c r="G18" s="164"/>
      <c r="H18" s="165" t="s">
        <v>63</v>
      </c>
      <c r="I18" s="166"/>
      <c r="J18" s="167" t="s">
        <v>64</v>
      </c>
      <c r="K18" s="168"/>
      <c r="L18" s="165" t="s">
        <v>73</v>
      </c>
      <c r="M18" s="168"/>
    </row>
    <row r="19" spans="1:17" s="20" customFormat="1" ht="16.5" customHeight="1" thickTop="1" x14ac:dyDescent="0.15">
      <c r="A19" s="18"/>
      <c r="B19" s="169"/>
      <c r="C19" s="170"/>
      <c r="D19" s="170"/>
      <c r="E19" s="171"/>
      <c r="F19" s="175" t="s">
        <v>74</v>
      </c>
      <c r="G19" s="176"/>
      <c r="H19" s="177">
        <f>K33</f>
        <v>0</v>
      </c>
      <c r="I19" s="178"/>
      <c r="J19" s="179">
        <f>N33</f>
        <v>0</v>
      </c>
      <c r="K19" s="180"/>
      <c r="L19" s="177">
        <f>O33</f>
        <v>0</v>
      </c>
      <c r="M19" s="180"/>
    </row>
    <row r="20" spans="1:17" s="20" customFormat="1" ht="16.5" customHeight="1" thickBot="1" x14ac:dyDescent="0.2">
      <c r="A20" s="18"/>
      <c r="B20" s="172"/>
      <c r="C20" s="173"/>
      <c r="D20" s="173"/>
      <c r="E20" s="174"/>
      <c r="F20" s="151" t="s">
        <v>75</v>
      </c>
      <c r="G20" s="152"/>
      <c r="H20" s="153">
        <f>K54</f>
        <v>0</v>
      </c>
      <c r="I20" s="154"/>
      <c r="J20" s="155">
        <f>N54</f>
        <v>0</v>
      </c>
      <c r="K20" s="156"/>
      <c r="L20" s="153">
        <f>O54</f>
        <v>0</v>
      </c>
      <c r="M20" s="156"/>
    </row>
    <row r="21" spans="1:17" s="20" customFormat="1" ht="16.5" customHeight="1" x14ac:dyDescent="0.15">
      <c r="A21" s="18"/>
      <c r="B21" s="19"/>
      <c r="C21" s="19"/>
    </row>
    <row r="22" spans="1:17" ht="8.25" customHeight="1" x14ac:dyDescent="0.15">
      <c r="A22" s="1"/>
      <c r="C22" s="68"/>
      <c r="D22" s="68"/>
      <c r="E22" s="68"/>
      <c r="F22" s="68"/>
      <c r="G22" s="68"/>
      <c r="H22" s="68"/>
      <c r="I22" s="68"/>
      <c r="J22" s="68"/>
      <c r="K22" s="68"/>
      <c r="L22" s="68"/>
      <c r="M22" s="68"/>
      <c r="N22" s="68"/>
      <c r="O22" s="68"/>
    </row>
    <row r="23" spans="1:17" ht="14.25" x14ac:dyDescent="0.15">
      <c r="A23" s="1"/>
      <c r="B23" s="67" t="s">
        <v>76</v>
      </c>
      <c r="C23" s="68"/>
      <c r="D23" s="68"/>
      <c r="E23" s="68"/>
      <c r="F23" s="68"/>
      <c r="G23" s="68"/>
      <c r="H23" s="68"/>
      <c r="I23" s="68"/>
      <c r="J23" s="68"/>
      <c r="K23" s="68"/>
      <c r="L23" s="68"/>
      <c r="M23" s="68"/>
      <c r="N23" s="68"/>
      <c r="O23" s="68"/>
    </row>
    <row r="24" spans="1:17" ht="14.25" x14ac:dyDescent="0.15">
      <c r="A24" s="1"/>
      <c r="B24" s="67"/>
      <c r="C24" s="68"/>
      <c r="D24" s="68"/>
      <c r="E24" s="68"/>
      <c r="F24" s="68"/>
      <c r="G24" s="68"/>
      <c r="H24" s="68"/>
      <c r="I24" s="68"/>
      <c r="J24" s="68"/>
      <c r="K24" s="68"/>
      <c r="L24" s="68"/>
      <c r="M24" s="68"/>
      <c r="N24" s="68"/>
      <c r="O24" s="68"/>
    </row>
    <row r="25" spans="1:17" ht="14.25" x14ac:dyDescent="0.15">
      <c r="A25" s="1"/>
      <c r="B25" s="2" t="s">
        <v>85</v>
      </c>
      <c r="C25" s="157" t="s">
        <v>86</v>
      </c>
      <c r="D25" s="157"/>
      <c r="E25" s="68"/>
      <c r="F25" s="120"/>
      <c r="G25" s="120"/>
      <c r="H25" s="68"/>
      <c r="I25" s="68"/>
      <c r="J25" s="68"/>
      <c r="K25" s="68"/>
      <c r="L25" s="68"/>
      <c r="M25" s="68"/>
      <c r="N25" s="68"/>
      <c r="O25" s="68"/>
    </row>
    <row r="26" spans="1:17" ht="14.25" x14ac:dyDescent="0.15">
      <c r="A26" s="1"/>
      <c r="B26" s="67"/>
      <c r="C26" s="158" t="s">
        <v>91</v>
      </c>
      <c r="D26" s="158"/>
      <c r="E26" s="68"/>
      <c r="F26" s="120"/>
      <c r="G26" s="120"/>
      <c r="H26" s="68"/>
      <c r="I26" s="68"/>
      <c r="J26" s="68"/>
      <c r="K26" s="68"/>
      <c r="L26" s="68"/>
      <c r="M26" s="68"/>
      <c r="N26" s="68"/>
      <c r="O26" s="68"/>
    </row>
    <row r="27" spans="1:17" ht="13.5" customHeight="1" x14ac:dyDescent="0.15">
      <c r="A27" s="1"/>
      <c r="B27" s="2"/>
      <c r="C27" s="68"/>
      <c r="D27" s="68"/>
      <c r="E27" s="68"/>
      <c r="F27" s="68"/>
      <c r="G27" s="68"/>
      <c r="H27" s="68"/>
      <c r="I27" s="68"/>
      <c r="J27" s="68"/>
      <c r="K27" s="68"/>
      <c r="L27" s="68"/>
      <c r="M27" s="68"/>
      <c r="N27" s="68"/>
      <c r="O27" s="83"/>
      <c r="P27" s="84"/>
      <c r="Q27" s="130" t="s">
        <v>80</v>
      </c>
    </row>
    <row r="28" spans="1:17" ht="13.5" customHeight="1" x14ac:dyDescent="0.15">
      <c r="A28" s="1"/>
      <c r="B28" s="68"/>
      <c r="C28" s="159" t="s">
        <v>89</v>
      </c>
      <c r="D28" s="121" t="s">
        <v>0</v>
      </c>
      <c r="E28" s="69"/>
      <c r="F28" s="68"/>
      <c r="G28" s="136" t="s">
        <v>54</v>
      </c>
      <c r="H28" s="122" t="s">
        <v>0</v>
      </c>
      <c r="I28" s="114"/>
      <c r="J28" s="71" t="s">
        <v>55</v>
      </c>
      <c r="K28" s="149" t="s">
        <v>56</v>
      </c>
      <c r="L28" s="122" t="s">
        <v>0</v>
      </c>
      <c r="M28" s="72"/>
      <c r="N28" s="71" t="s">
        <v>57</v>
      </c>
      <c r="O28" s="123" t="s">
        <v>0</v>
      </c>
      <c r="P28" s="117" t="s">
        <v>71</v>
      </c>
      <c r="Q28" s="85"/>
    </row>
    <row r="29" spans="1:17" ht="13.5" customHeight="1" x14ac:dyDescent="0.15">
      <c r="A29" s="1"/>
      <c r="B29" s="73"/>
      <c r="C29" s="160"/>
      <c r="D29" s="121" t="s">
        <v>1</v>
      </c>
      <c r="E29" s="69"/>
      <c r="F29" s="68"/>
      <c r="G29" s="137"/>
      <c r="H29" s="122" t="s">
        <v>1</v>
      </c>
      <c r="I29" s="114"/>
      <c r="J29" s="71" t="s">
        <v>58</v>
      </c>
      <c r="K29" s="150"/>
      <c r="L29" s="122" t="s">
        <v>1</v>
      </c>
      <c r="M29" s="72"/>
      <c r="N29" s="71" t="s">
        <v>58</v>
      </c>
      <c r="O29" s="123" t="s">
        <v>1</v>
      </c>
      <c r="P29" s="86"/>
      <c r="Q29" s="85"/>
    </row>
    <row r="30" spans="1:17" ht="13.5" customHeight="1" x14ac:dyDescent="0.15">
      <c r="A30" s="1"/>
      <c r="B30" s="68"/>
      <c r="C30" s="68"/>
      <c r="D30" s="68"/>
      <c r="E30" s="68"/>
      <c r="F30" s="68"/>
      <c r="G30" s="68"/>
      <c r="H30" s="68"/>
      <c r="I30" s="74"/>
      <c r="J30" s="68"/>
      <c r="K30" s="68"/>
      <c r="L30" s="75"/>
      <c r="M30" s="68"/>
      <c r="N30" s="68"/>
      <c r="O30" s="68"/>
    </row>
    <row r="31" spans="1:17" ht="13.5" customHeight="1" x14ac:dyDescent="0.15">
      <c r="A31" s="1"/>
      <c r="B31" s="76"/>
      <c r="C31" s="136"/>
      <c r="D31" s="136" t="s">
        <v>59</v>
      </c>
      <c r="E31" s="136" t="s">
        <v>60</v>
      </c>
      <c r="F31" s="133" t="s">
        <v>61</v>
      </c>
      <c r="G31" s="135"/>
      <c r="H31" s="136" t="s">
        <v>62</v>
      </c>
      <c r="I31" s="133" t="s">
        <v>63</v>
      </c>
      <c r="J31" s="134"/>
      <c r="K31" s="135"/>
      <c r="L31" s="133" t="s">
        <v>64</v>
      </c>
      <c r="M31" s="134"/>
      <c r="N31" s="135"/>
      <c r="O31" s="136" t="s">
        <v>65</v>
      </c>
    </row>
    <row r="32" spans="1:17" ht="13.5" customHeight="1" x14ac:dyDescent="0.15">
      <c r="A32" s="1"/>
      <c r="B32" s="76"/>
      <c r="C32" s="137"/>
      <c r="D32" s="137"/>
      <c r="E32" s="137"/>
      <c r="F32" s="124" t="s">
        <v>66</v>
      </c>
      <c r="G32" s="124" t="s">
        <v>67</v>
      </c>
      <c r="H32" s="137"/>
      <c r="I32" s="124" t="s">
        <v>68</v>
      </c>
      <c r="J32" s="125" t="s">
        <v>69</v>
      </c>
      <c r="K32" s="124" t="s">
        <v>70</v>
      </c>
      <c r="L32" s="124" t="s">
        <v>68</v>
      </c>
      <c r="M32" s="125" t="s">
        <v>69</v>
      </c>
      <c r="N32" s="124" t="s">
        <v>70</v>
      </c>
      <c r="O32" s="137"/>
    </row>
    <row r="33" spans="1:17" ht="13.5" customHeight="1" x14ac:dyDescent="0.15">
      <c r="A33" s="1"/>
      <c r="B33" s="2"/>
      <c r="C33" s="124" t="s">
        <v>0</v>
      </c>
      <c r="D33" s="77">
        <f>E28</f>
        <v>0</v>
      </c>
      <c r="E33" s="69"/>
      <c r="F33" s="78">
        <f>ROUNDDOWN((D33+E33)*I28/100,0)</f>
        <v>0</v>
      </c>
      <c r="G33" s="78">
        <f>ROUNDDOWN(D33*I28/100,0)</f>
        <v>0</v>
      </c>
      <c r="H33" s="79">
        <f>ROUNDDOWN((D33+G33)*M28/100,0)</f>
        <v>0</v>
      </c>
      <c r="I33" s="78">
        <f>D33+E33+F33+H33</f>
        <v>0</v>
      </c>
      <c r="J33" s="80"/>
      <c r="K33" s="81">
        <f>IF(Q28=1,ROUNDDOWN(ROUNDDOWN(I33*J33/100,0)*0.8,0),ROUNDDOWN(I33*J33/100,0))</f>
        <v>0</v>
      </c>
      <c r="L33" s="78">
        <f>D33+G33+H33</f>
        <v>0</v>
      </c>
      <c r="M33" s="82"/>
      <c r="N33" s="81">
        <f>IF(Q28=1,0,ROUNDDOWN(L33*M33/100,0))</f>
        <v>0</v>
      </c>
      <c r="O33" s="81">
        <f>K33+N33</f>
        <v>0</v>
      </c>
    </row>
    <row r="34" spans="1:17" ht="13.5" customHeight="1" thickBot="1" x14ac:dyDescent="0.2">
      <c r="A34" s="1"/>
      <c r="B34" s="2"/>
      <c r="C34" s="126" t="s">
        <v>1</v>
      </c>
      <c r="D34" s="108">
        <f>E29</f>
        <v>0</v>
      </c>
      <c r="E34" s="109"/>
      <c r="F34" s="102">
        <f>ROUNDDOWN((D34+E34)*I29/100,0)</f>
        <v>0</v>
      </c>
      <c r="G34" s="102">
        <f>ROUNDDOWN(D34*I29/100,0)</f>
        <v>0</v>
      </c>
      <c r="H34" s="110">
        <f>ROUNDDOWN((D34+G34)*M29/100,0)</f>
        <v>0</v>
      </c>
      <c r="I34" s="102">
        <f>D34+E34+F34+H34</f>
        <v>0</v>
      </c>
      <c r="J34" s="111"/>
      <c r="K34" s="112">
        <f>IF(Q29=1,ROUNDDOWN(ROUNDDOWN(I34*J34/100,0)*0.8,0),ROUNDDOWN(I34*J34/100,0))</f>
        <v>0</v>
      </c>
      <c r="L34" s="102">
        <f>D34+G34+H34</f>
        <v>0</v>
      </c>
      <c r="M34" s="113"/>
      <c r="N34" s="112">
        <f>IF(Q29=1,0,ROUNDDOWN(L34*M34/100,0))</f>
        <v>0</v>
      </c>
      <c r="O34" s="112">
        <f>K34+N34</f>
        <v>0</v>
      </c>
    </row>
    <row r="35" spans="1:17" ht="13.5" customHeight="1" thickTop="1" x14ac:dyDescent="0.15">
      <c r="A35" s="1"/>
      <c r="B35" s="2"/>
      <c r="C35" s="116" t="s">
        <v>2</v>
      </c>
      <c r="D35" s="104"/>
      <c r="E35" s="101"/>
      <c r="F35" s="101"/>
      <c r="G35" s="101"/>
      <c r="H35" s="101"/>
      <c r="I35" s="101"/>
      <c r="J35" s="105"/>
      <c r="K35" s="106">
        <f>K33-K34</f>
        <v>0</v>
      </c>
      <c r="L35" s="101"/>
      <c r="M35" s="107"/>
      <c r="N35" s="106">
        <f>N33-N34</f>
        <v>0</v>
      </c>
      <c r="O35" s="106">
        <f>K35+N35</f>
        <v>0</v>
      </c>
    </row>
    <row r="36" spans="1:17" ht="13.5" customHeight="1" x14ac:dyDescent="0.15">
      <c r="A36" s="1"/>
      <c r="B36" s="43"/>
      <c r="D36" s="57"/>
      <c r="E36" s="57"/>
      <c r="F36" s="2"/>
      <c r="G36" s="2"/>
      <c r="H36" s="2"/>
      <c r="I36" s="3"/>
      <c r="J36" s="2"/>
      <c r="K36" s="2"/>
      <c r="L36" s="4"/>
    </row>
    <row r="37" spans="1:17" ht="13.5" customHeight="1" x14ac:dyDescent="0.15">
      <c r="A37" s="1"/>
      <c r="C37" s="138" t="s">
        <v>3</v>
      </c>
      <c r="D37" s="139"/>
      <c r="E37" s="39" t="s">
        <v>38</v>
      </c>
      <c r="F37" s="39" t="s">
        <v>4</v>
      </c>
      <c r="G37" s="48" t="s">
        <v>7</v>
      </c>
      <c r="H37" s="58" t="s">
        <v>42</v>
      </c>
      <c r="I37" s="59" t="s">
        <v>50</v>
      </c>
      <c r="J37" s="59" t="s">
        <v>51</v>
      </c>
      <c r="K37" s="59" t="s">
        <v>49</v>
      </c>
      <c r="L37" s="39" t="s">
        <v>5</v>
      </c>
      <c r="M37" s="39" t="s">
        <v>6</v>
      </c>
      <c r="N37" s="58" t="s">
        <v>43</v>
      </c>
      <c r="O37" s="58" t="s">
        <v>45</v>
      </c>
    </row>
    <row r="38" spans="1:17" ht="13.5" customHeight="1" x14ac:dyDescent="0.15">
      <c r="A38" s="2"/>
      <c r="B38" s="11"/>
      <c r="C38" s="140"/>
      <c r="D38" s="141"/>
      <c r="E38" s="39" t="s">
        <v>0</v>
      </c>
      <c r="F38" s="98"/>
      <c r="G38" s="99"/>
      <c r="H38" s="98"/>
      <c r="I38" s="100"/>
      <c r="J38" s="118"/>
      <c r="K38" s="100"/>
      <c r="L38" s="98"/>
      <c r="M38" s="98"/>
      <c r="N38" s="98"/>
      <c r="O38" s="100"/>
      <c r="P38" s="6" t="s">
        <v>39</v>
      </c>
    </row>
    <row r="39" spans="1:17" ht="13.5" customHeight="1" x14ac:dyDescent="0.15">
      <c r="A39" s="2"/>
      <c r="B39" s="11"/>
      <c r="C39" s="142"/>
      <c r="D39" s="143"/>
      <c r="E39" s="39" t="s">
        <v>1</v>
      </c>
      <c r="F39" s="98"/>
      <c r="G39" s="99"/>
      <c r="H39" s="98"/>
      <c r="I39" s="100"/>
      <c r="J39" s="118"/>
      <c r="K39" s="100"/>
      <c r="L39" s="98"/>
      <c r="M39" s="98"/>
      <c r="N39" s="98"/>
      <c r="O39" s="100"/>
      <c r="P39" s="6" t="s">
        <v>40</v>
      </c>
    </row>
    <row r="40" spans="1:17" ht="13.5" customHeight="1" x14ac:dyDescent="0.15">
      <c r="A40" s="2"/>
      <c r="B40" s="12"/>
      <c r="C40" s="127" t="s">
        <v>0</v>
      </c>
      <c r="D40" s="101">
        <f>ROUNDDOWN(O33,-3)</f>
        <v>0</v>
      </c>
      <c r="E40" s="40"/>
      <c r="F40" s="7">
        <f>ROUNDDOWN($D40*F$38/1000,0)</f>
        <v>0</v>
      </c>
      <c r="G40" s="7">
        <f>ROUNDDOWN($D40*G$38/1000,0)</f>
        <v>0</v>
      </c>
      <c r="H40" s="64">
        <f>IF($D40&lt;1500000,ROUNDDOWN($D40*H$38/1000,0),ROUNDDOWN(1500000*H$38/1000,0))</f>
        <v>0</v>
      </c>
      <c r="I40" s="64">
        <f>IF($D40&lt;1500000,ROUNDDOWN($D40*I$38/1000,0),ROUNDDOWN(1500000*I$38/1000,0))</f>
        <v>0</v>
      </c>
      <c r="J40" s="64">
        <f>IF($D40&lt;1500000,ROUNDDOWN($D40*J$38/1000,0),ROUNDDOWN(1500000*J$38/1000,0))</f>
        <v>0</v>
      </c>
      <c r="K40" s="64">
        <f>IF($D40&lt;1500000,ROUNDDOWN($D40*K$38/1000,0),ROUNDDOWN(1500000*K$38/1000,0))</f>
        <v>0</v>
      </c>
      <c r="L40" s="64">
        <f>ROUNDDOWN($D40*L$38/1000,0)</f>
        <v>0</v>
      </c>
      <c r="M40" s="64">
        <f>ROUNDDOWN($D40*M$38/1000,0)</f>
        <v>0</v>
      </c>
      <c r="N40" s="64">
        <f>IF($D40&lt;1500000,ROUNDDOWN($D40*N$38/1000,0),ROUNDDOWN(1500000*N$38/1000,0))</f>
        <v>0</v>
      </c>
      <c r="O40" s="64">
        <f>IF($D40&lt;1500000,ROUNDDOWN($D40*O$38/1000,0),ROUNDDOWN(1500000*O$38/1000,0))</f>
        <v>0</v>
      </c>
    </row>
    <row r="41" spans="1:17" ht="13.5" customHeight="1" thickBot="1" x14ac:dyDescent="0.2">
      <c r="A41" s="2"/>
      <c r="B41" s="12"/>
      <c r="C41" s="128" t="s">
        <v>1</v>
      </c>
      <c r="D41" s="102">
        <f>ROUNDDOWN(O34,-3)</f>
        <v>0</v>
      </c>
      <c r="E41" s="41"/>
      <c r="F41" s="8">
        <f>ROUNDDOWN($D41*F$39/1000,0)</f>
        <v>0</v>
      </c>
      <c r="G41" s="8">
        <f>ROUNDDOWN($D41*G$39/1000,0)</f>
        <v>0</v>
      </c>
      <c r="H41" s="65">
        <f>IF($D41&lt;1500000,ROUNDDOWN($D41*H$39/1000,0),ROUNDDOWN(1500000*H$39/1000,0))</f>
        <v>0</v>
      </c>
      <c r="I41" s="65">
        <f>IF($D41&lt;1500000,ROUNDDOWN($D41*I$39/1000,0),ROUNDDOWN(1500000*I$39/1000,0))</f>
        <v>0</v>
      </c>
      <c r="J41" s="65">
        <f>IF($D41&lt;1500000,ROUNDDOWN($D41*J$39/1000,0),ROUNDDOWN(1500000*J$39/1000,0))</f>
        <v>0</v>
      </c>
      <c r="K41" s="65">
        <f>IF($D41&lt;1500000,ROUNDDOWN($D41*K$39/1000,0),ROUNDDOWN(1500000*K$39/1000,0))</f>
        <v>0</v>
      </c>
      <c r="L41" s="66">
        <f>ROUNDDOWN($D41*L$39/1000,0)</f>
        <v>0</v>
      </c>
      <c r="M41" s="66">
        <f>ROUNDDOWN($D41*M$39/1000,0)</f>
        <v>0</v>
      </c>
      <c r="N41" s="65">
        <f>IF($D41&lt;1500000,ROUNDDOWN($D41*N$39/1000,0),ROUNDDOWN(1500000*N$39/1000,0))</f>
        <v>0</v>
      </c>
      <c r="O41" s="65">
        <f>IF($D41&lt;1500000,ROUNDDOWN($D41*O$39/1000,0),ROUNDDOWN(1500000*O$39/1000,0))</f>
        <v>0</v>
      </c>
    </row>
    <row r="42" spans="1:17" ht="14.25" thickTop="1" x14ac:dyDescent="0.15">
      <c r="A42" s="2"/>
      <c r="B42" s="12"/>
      <c r="C42" s="129" t="s">
        <v>2</v>
      </c>
      <c r="D42" s="89" t="s">
        <v>8</v>
      </c>
      <c r="E42" s="90"/>
      <c r="F42" s="91">
        <f t="shared" ref="F42:K42" si="1">F40-F41</f>
        <v>0</v>
      </c>
      <c r="G42" s="91">
        <f t="shared" si="1"/>
        <v>0</v>
      </c>
      <c r="H42" s="91">
        <f t="shared" si="1"/>
        <v>0</v>
      </c>
      <c r="I42" s="91">
        <f t="shared" si="1"/>
        <v>0</v>
      </c>
      <c r="J42" s="91">
        <f t="shared" si="1"/>
        <v>0</v>
      </c>
      <c r="K42" s="91">
        <f t="shared" si="1"/>
        <v>0</v>
      </c>
      <c r="L42" s="91">
        <f>L40-L41</f>
        <v>0</v>
      </c>
      <c r="M42" s="91">
        <f>M40-M41</f>
        <v>0</v>
      </c>
      <c r="N42" s="91">
        <f>N40-N41</f>
        <v>0</v>
      </c>
      <c r="O42" s="91">
        <f>O40-O41</f>
        <v>0</v>
      </c>
    </row>
    <row r="43" spans="1:17" ht="11.25" customHeight="1" x14ac:dyDescent="0.15">
      <c r="B43" s="12"/>
      <c r="E43" s="13"/>
      <c r="K43" s="9"/>
    </row>
    <row r="44" spans="1:17" ht="13.5" customHeight="1" x14ac:dyDescent="0.15">
      <c r="B44" s="12"/>
      <c r="E44" s="13"/>
      <c r="I44" s="103" t="s">
        <v>47</v>
      </c>
      <c r="K44" s="9"/>
    </row>
    <row r="45" spans="1:17" ht="13.5" customHeight="1" x14ac:dyDescent="0.15">
      <c r="B45" s="12"/>
      <c r="E45" s="13"/>
      <c r="I45" s="103"/>
      <c r="K45" s="9"/>
    </row>
    <row r="46" spans="1:17" ht="13.5" customHeight="1" x14ac:dyDescent="0.15">
      <c r="B46" s="12" t="s">
        <v>87</v>
      </c>
      <c r="C46" s="207" t="s">
        <v>88</v>
      </c>
      <c r="D46" s="208"/>
      <c r="E46" s="13"/>
      <c r="I46" s="103"/>
      <c r="K46" s="9"/>
    </row>
    <row r="47" spans="1:17" ht="13.5" customHeight="1" x14ac:dyDescent="0.15">
      <c r="B47" s="12"/>
      <c r="C47" s="209" t="s">
        <v>91</v>
      </c>
      <c r="D47" s="209"/>
      <c r="E47" s="13"/>
      <c r="I47" s="103"/>
      <c r="K47" s="9"/>
    </row>
    <row r="48" spans="1:17" x14ac:dyDescent="0.15">
      <c r="B48" s="87"/>
      <c r="C48" s="20"/>
      <c r="D48" s="146"/>
      <c r="E48" s="146"/>
      <c r="F48" s="2"/>
      <c r="G48" s="2"/>
      <c r="I48" s="60"/>
      <c r="J48" s="2"/>
      <c r="K48" s="2"/>
      <c r="L48" s="4"/>
      <c r="O48" s="83"/>
      <c r="P48" s="84"/>
      <c r="Q48" s="130" t="s">
        <v>80</v>
      </c>
    </row>
    <row r="49" spans="2:17" ht="13.5" customHeight="1" x14ac:dyDescent="0.15">
      <c r="B49" s="68"/>
      <c r="C49" s="147" t="s">
        <v>89</v>
      </c>
      <c r="D49" s="121" t="s">
        <v>0</v>
      </c>
      <c r="E49" s="69"/>
      <c r="F49" s="68"/>
      <c r="G49" s="136" t="s">
        <v>54</v>
      </c>
      <c r="H49" s="122" t="s">
        <v>0</v>
      </c>
      <c r="I49" s="70"/>
      <c r="J49" s="71" t="s">
        <v>55</v>
      </c>
      <c r="K49" s="149" t="s">
        <v>56</v>
      </c>
      <c r="L49" s="122" t="s">
        <v>0</v>
      </c>
      <c r="M49" s="72"/>
      <c r="N49" s="71" t="s">
        <v>55</v>
      </c>
      <c r="O49" s="123" t="s">
        <v>0</v>
      </c>
      <c r="P49" s="117" t="s">
        <v>71</v>
      </c>
      <c r="Q49" s="85"/>
    </row>
    <row r="50" spans="2:17" ht="13.5" customHeight="1" x14ac:dyDescent="0.15">
      <c r="B50" s="68"/>
      <c r="C50" s="148"/>
      <c r="D50" s="121" t="s">
        <v>1</v>
      </c>
      <c r="E50" s="69"/>
      <c r="F50" s="68"/>
      <c r="G50" s="137"/>
      <c r="H50" s="122" t="s">
        <v>1</v>
      </c>
      <c r="I50" s="70"/>
      <c r="J50" s="71" t="s">
        <v>55</v>
      </c>
      <c r="K50" s="150"/>
      <c r="L50" s="122" t="s">
        <v>1</v>
      </c>
      <c r="M50" s="72"/>
      <c r="N50" s="71" t="s">
        <v>55</v>
      </c>
      <c r="O50" s="123" t="s">
        <v>1</v>
      </c>
      <c r="P50" s="86"/>
      <c r="Q50" s="85"/>
    </row>
    <row r="51" spans="2:17" ht="13.5" customHeight="1" x14ac:dyDescent="0.15">
      <c r="B51" s="2"/>
      <c r="C51" s="68"/>
      <c r="D51" s="68"/>
      <c r="E51" s="68"/>
      <c r="F51" s="68"/>
      <c r="G51" s="68"/>
      <c r="H51" s="68"/>
      <c r="I51" s="68"/>
      <c r="J51" s="74"/>
      <c r="K51" s="68"/>
      <c r="L51" s="68"/>
      <c r="M51" s="75"/>
      <c r="N51" s="68"/>
    </row>
    <row r="52" spans="2:17" ht="13.5" customHeight="1" x14ac:dyDescent="0.15">
      <c r="B52" s="76"/>
      <c r="C52" s="136"/>
      <c r="D52" s="136" t="s">
        <v>59</v>
      </c>
      <c r="E52" s="136" t="s">
        <v>60</v>
      </c>
      <c r="F52" s="133" t="s">
        <v>61</v>
      </c>
      <c r="G52" s="135"/>
      <c r="H52" s="136" t="s">
        <v>62</v>
      </c>
      <c r="I52" s="133" t="s">
        <v>63</v>
      </c>
      <c r="J52" s="134"/>
      <c r="K52" s="135"/>
      <c r="L52" s="133" t="s">
        <v>64</v>
      </c>
      <c r="M52" s="134"/>
      <c r="N52" s="135"/>
      <c r="O52" s="136" t="s">
        <v>65</v>
      </c>
      <c r="P52" s="88"/>
    </row>
    <row r="53" spans="2:17" ht="13.5" customHeight="1" x14ac:dyDescent="0.15">
      <c r="B53" s="76"/>
      <c r="C53" s="137"/>
      <c r="D53" s="137"/>
      <c r="E53" s="137"/>
      <c r="F53" s="124" t="s">
        <v>66</v>
      </c>
      <c r="G53" s="124" t="s">
        <v>67</v>
      </c>
      <c r="H53" s="137"/>
      <c r="I53" s="124" t="s">
        <v>68</v>
      </c>
      <c r="J53" s="125" t="s">
        <v>69</v>
      </c>
      <c r="K53" s="124" t="s">
        <v>70</v>
      </c>
      <c r="L53" s="124" t="s">
        <v>68</v>
      </c>
      <c r="M53" s="125" t="s">
        <v>69</v>
      </c>
      <c r="N53" s="124" t="s">
        <v>70</v>
      </c>
      <c r="O53" s="137"/>
      <c r="P53" s="88"/>
    </row>
    <row r="54" spans="2:17" ht="13.5" customHeight="1" x14ac:dyDescent="0.15">
      <c r="B54" s="2"/>
      <c r="C54" s="124" t="s">
        <v>0</v>
      </c>
      <c r="D54" s="77">
        <f>E49</f>
        <v>0</v>
      </c>
      <c r="E54" s="69"/>
      <c r="F54" s="78">
        <f>ROUNDDOWN((D54+E54)*I49/100,0)</f>
        <v>0</v>
      </c>
      <c r="G54" s="78">
        <f>ROUNDDOWN(D54*I49/100,0)</f>
        <v>0</v>
      </c>
      <c r="H54" s="79">
        <f>ROUNDDOWN((D54+G54)*M49/100,0)</f>
        <v>0</v>
      </c>
      <c r="I54" s="78">
        <f>D54+E54+F54+H54</f>
        <v>0</v>
      </c>
      <c r="J54" s="80"/>
      <c r="K54" s="81">
        <f>IF(Q49=1,ROUNDDOWN(ROUNDDOWN(I54*J54/100,0)*0.8,0),ROUNDDOWN(I54*J54/100,0))</f>
        <v>0</v>
      </c>
      <c r="L54" s="78">
        <f>D54+G54+H54</f>
        <v>0</v>
      </c>
      <c r="M54" s="82"/>
      <c r="N54" s="81">
        <f>IF(Q49=1,0,ROUNDDOWN(L54*M54/100,0))</f>
        <v>0</v>
      </c>
      <c r="O54" s="81">
        <f>K54+N54</f>
        <v>0</v>
      </c>
      <c r="P54" s="68"/>
    </row>
    <row r="55" spans="2:17" ht="14.25" thickBot="1" x14ac:dyDescent="0.2">
      <c r="B55" s="2"/>
      <c r="C55" s="126" t="s">
        <v>1</v>
      </c>
      <c r="D55" s="108">
        <f>E50</f>
        <v>0</v>
      </c>
      <c r="E55" s="109"/>
      <c r="F55" s="102">
        <f>ROUNDDOWN((D55+E55)*I50/100,0)</f>
        <v>0</v>
      </c>
      <c r="G55" s="102">
        <f>ROUNDDOWN(D55*I50/100,0)</f>
        <v>0</v>
      </c>
      <c r="H55" s="110">
        <f>ROUNDDOWN((D55+G55)*M50/100,0)</f>
        <v>0</v>
      </c>
      <c r="I55" s="102">
        <f>D55+E55+F55+H55</f>
        <v>0</v>
      </c>
      <c r="J55" s="111"/>
      <c r="K55" s="112">
        <f>IF(Q50=1,ROUNDDOWN(ROUNDDOWN(I55*J55/100,0)*0.8,0),ROUNDDOWN(I55*J55/100,0))</f>
        <v>0</v>
      </c>
      <c r="L55" s="102">
        <f>D55+G55+H55</f>
        <v>0</v>
      </c>
      <c r="M55" s="113"/>
      <c r="N55" s="112">
        <f>IF(Q50=1,0,ROUNDDOWN(L55*M55/100,0))</f>
        <v>0</v>
      </c>
      <c r="O55" s="112">
        <f>K55+N55</f>
        <v>0</v>
      </c>
      <c r="P55" s="68"/>
    </row>
    <row r="56" spans="2:17" ht="15.75" customHeight="1" thickTop="1" x14ac:dyDescent="0.15">
      <c r="B56" s="2"/>
      <c r="C56" s="116" t="s">
        <v>2</v>
      </c>
      <c r="D56" s="104"/>
      <c r="E56" s="101"/>
      <c r="F56" s="101"/>
      <c r="G56" s="101"/>
      <c r="H56" s="101"/>
      <c r="I56" s="101"/>
      <c r="J56" s="105"/>
      <c r="K56" s="106">
        <f>K54-K55</f>
        <v>0</v>
      </c>
      <c r="L56" s="101"/>
      <c r="M56" s="107"/>
      <c r="N56" s="106">
        <f>N54-N55</f>
        <v>0</v>
      </c>
      <c r="O56" s="106">
        <f>K56+N56</f>
        <v>0</v>
      </c>
      <c r="P56" s="68"/>
    </row>
    <row r="57" spans="2:17" ht="13.5" customHeight="1" x14ac:dyDescent="0.15">
      <c r="B57" s="87"/>
      <c r="C57" s="20"/>
      <c r="D57" s="57"/>
      <c r="E57" s="57"/>
      <c r="F57" s="2"/>
      <c r="G57" s="2"/>
      <c r="I57" s="60"/>
      <c r="J57" s="2"/>
      <c r="K57" s="2"/>
      <c r="L57" s="4"/>
    </row>
    <row r="58" spans="2:17" ht="13.5" customHeight="1" x14ac:dyDescent="0.15">
      <c r="B58" s="12"/>
      <c r="C58" s="138" t="s">
        <v>3</v>
      </c>
      <c r="D58" s="139"/>
      <c r="E58" s="39" t="s">
        <v>38</v>
      </c>
      <c r="F58" s="39" t="s">
        <v>4</v>
      </c>
      <c r="G58" s="48" t="s">
        <v>7</v>
      </c>
      <c r="H58" s="58" t="s">
        <v>42</v>
      </c>
      <c r="I58" s="59" t="s">
        <v>50</v>
      </c>
      <c r="J58" s="59" t="s">
        <v>51</v>
      </c>
      <c r="K58" s="59" t="s">
        <v>49</v>
      </c>
      <c r="L58" s="39" t="s">
        <v>5</v>
      </c>
      <c r="M58" s="39" t="s">
        <v>6</v>
      </c>
      <c r="N58" s="58" t="s">
        <v>43</v>
      </c>
      <c r="O58" s="58" t="s">
        <v>45</v>
      </c>
    </row>
    <row r="59" spans="2:17" ht="13.5" customHeight="1" x14ac:dyDescent="0.15">
      <c r="B59" s="11"/>
      <c r="C59" s="140"/>
      <c r="D59" s="141"/>
      <c r="E59" s="39" t="s">
        <v>0</v>
      </c>
      <c r="F59" s="98"/>
      <c r="G59" s="99"/>
      <c r="H59" s="98"/>
      <c r="I59" s="100"/>
      <c r="J59" s="118"/>
      <c r="K59" s="100"/>
      <c r="L59" s="98"/>
      <c r="M59" s="98"/>
      <c r="N59" s="98"/>
      <c r="O59" s="100"/>
      <c r="P59" s="6" t="s">
        <v>39</v>
      </c>
    </row>
    <row r="60" spans="2:17" ht="13.5" customHeight="1" x14ac:dyDescent="0.15">
      <c r="B60" s="11"/>
      <c r="C60" s="142"/>
      <c r="D60" s="143"/>
      <c r="E60" s="39" t="s">
        <v>1</v>
      </c>
      <c r="F60" s="98"/>
      <c r="G60" s="99"/>
      <c r="H60" s="98"/>
      <c r="I60" s="100"/>
      <c r="J60" s="118"/>
      <c r="K60" s="100"/>
      <c r="L60" s="98"/>
      <c r="M60" s="98"/>
      <c r="N60" s="98"/>
      <c r="O60" s="100"/>
      <c r="P60" s="6" t="s">
        <v>40</v>
      </c>
      <c r="Q60" s="20"/>
    </row>
    <row r="61" spans="2:17" ht="11.25" customHeight="1" x14ac:dyDescent="0.15">
      <c r="C61" s="127" t="s">
        <v>0</v>
      </c>
      <c r="D61" s="101">
        <f>ROUNDDOWN(O54,-3)</f>
        <v>0</v>
      </c>
      <c r="E61" s="40"/>
      <c r="F61" s="7">
        <f>ROUNDDOWN($D61*F$59/1000,0)</f>
        <v>0</v>
      </c>
      <c r="G61" s="7">
        <f>ROUNDDOWN($D61*G$59/1000,0)</f>
        <v>0</v>
      </c>
      <c r="H61" s="64">
        <f>IF($D61&lt;1500000,ROUNDDOWN($D61*H$59/1000,0),ROUNDDOWN(1500000*H$59/1000,0))</f>
        <v>0</v>
      </c>
      <c r="I61" s="64">
        <f>IF($D61&lt;1500000,ROUNDDOWN($D61*I$59/1000,0),ROUNDDOWN(1500000*I$59/1000,0))</f>
        <v>0</v>
      </c>
      <c r="J61" s="64">
        <f>IF($D61&lt;1500000,ROUNDDOWN($D61*J$59/1000,0),ROUNDDOWN(1500000*J$59/1000,0))</f>
        <v>0</v>
      </c>
      <c r="K61" s="64">
        <f>IF($D61&lt;1500000,ROUNDDOWN($D61*K$59/1000,0),ROUNDDOWN(1500000*K$59/1000,0))</f>
        <v>0</v>
      </c>
      <c r="L61" s="64">
        <f>ROUNDDOWN($D61*L$59/1000,0)</f>
        <v>0</v>
      </c>
      <c r="M61" s="64">
        <f>ROUNDDOWN($D61*M$59/1000,0)</f>
        <v>0</v>
      </c>
      <c r="N61" s="64">
        <f>IF($D61&lt;1500000,ROUNDDOWN($D61*N$59/1000,0),ROUNDDOWN(1500000*N$59/1000,0))</f>
        <v>0</v>
      </c>
      <c r="O61" s="64">
        <f>IF($D61&lt;1500000,ROUNDDOWN($D61*O$59/1000,0),ROUNDDOWN(1500000*O$59/1000,0))</f>
        <v>0</v>
      </c>
    </row>
    <row r="62" spans="2:17" s="10" customFormat="1" ht="13.5" customHeight="1" thickBot="1" x14ac:dyDescent="0.2">
      <c r="B62" s="5"/>
      <c r="C62" s="128" t="s">
        <v>1</v>
      </c>
      <c r="D62" s="102">
        <f>ROUNDDOWN(O55,-3)</f>
        <v>0</v>
      </c>
      <c r="E62" s="41"/>
      <c r="F62" s="8">
        <f>ROUNDDOWN($D62*F$60/1000,0)</f>
        <v>0</v>
      </c>
      <c r="G62" s="8">
        <f>ROUNDDOWN($D62*G$60/1000,0)</f>
        <v>0</v>
      </c>
      <c r="H62" s="65">
        <f>IF($D62&lt;1500000,ROUNDDOWN($D62*H$60/1000,0),ROUNDDOWN(1500000*H$60/1000,0))</f>
        <v>0</v>
      </c>
      <c r="I62" s="65">
        <f>IF($D62&lt;1500000,ROUNDDOWN($D62*I$60/1000,0),ROUNDDOWN(1500000*I$60/1000,0))</f>
        <v>0</v>
      </c>
      <c r="J62" s="65">
        <f>IF($D62&lt;1500000,ROUNDDOWN($D62*J$60/1000,0),ROUNDDOWN(1500000*J$60/1000,0))</f>
        <v>0</v>
      </c>
      <c r="K62" s="65">
        <f>IF($D62&lt;1500000,ROUNDDOWN($D62*K$60/1000,0),ROUNDDOWN(1500000*K$60/1000,0))</f>
        <v>0</v>
      </c>
      <c r="L62" s="66">
        <f>ROUNDDOWN($D62*L$60/1000,0)</f>
        <v>0</v>
      </c>
      <c r="M62" s="66">
        <f>ROUNDDOWN($D62*M$60/1000,0)</f>
        <v>0</v>
      </c>
      <c r="N62" s="65">
        <f>IF($D62&lt;1500000,ROUNDDOWN($D62*N$60/1000,0),ROUNDDOWN(1500000*N$60/1000,0))</f>
        <v>0</v>
      </c>
      <c r="O62" s="65">
        <f>IF($D62&lt;1500000,ROUNDDOWN($D62*O$60/1000,0),ROUNDDOWN(1500000*O$60/1000,0))</f>
        <v>0</v>
      </c>
      <c r="P62" s="5"/>
    </row>
    <row r="63" spans="2:17" ht="13.5" customHeight="1" thickTop="1" x14ac:dyDescent="0.15">
      <c r="C63" s="129" t="s">
        <v>2</v>
      </c>
      <c r="D63" s="89" t="s">
        <v>8</v>
      </c>
      <c r="E63" s="90"/>
      <c r="F63" s="91">
        <f t="shared" ref="F63:K63" si="2">F61-F62</f>
        <v>0</v>
      </c>
      <c r="G63" s="91">
        <f t="shared" si="2"/>
        <v>0</v>
      </c>
      <c r="H63" s="91">
        <f t="shared" si="2"/>
        <v>0</v>
      </c>
      <c r="I63" s="91">
        <f t="shared" si="2"/>
        <v>0</v>
      </c>
      <c r="J63" s="91">
        <f t="shared" si="2"/>
        <v>0</v>
      </c>
      <c r="K63" s="91">
        <f t="shared" si="2"/>
        <v>0</v>
      </c>
      <c r="L63" s="91">
        <f>L61-L62</f>
        <v>0</v>
      </c>
      <c r="M63" s="91">
        <f>M61-M62</f>
        <v>0</v>
      </c>
      <c r="N63" s="91">
        <f>N61-N62</f>
        <v>0</v>
      </c>
      <c r="O63" s="91">
        <f>O61-O62</f>
        <v>0</v>
      </c>
    </row>
    <row r="64" spans="2:17" ht="13.5" customHeight="1" x14ac:dyDescent="0.15">
      <c r="C64" s="37"/>
      <c r="D64" s="61"/>
      <c r="E64" s="62"/>
      <c r="F64" s="63"/>
      <c r="G64" s="63"/>
      <c r="H64" s="63"/>
      <c r="I64" s="63"/>
      <c r="J64" s="63"/>
      <c r="K64" s="63"/>
      <c r="L64" s="63"/>
      <c r="M64" s="63"/>
      <c r="N64" s="63"/>
      <c r="O64" s="63"/>
    </row>
    <row r="65" spans="1:17" ht="13.5" customHeight="1" x14ac:dyDescent="0.15">
      <c r="I65" s="103" t="s">
        <v>47</v>
      </c>
    </row>
    <row r="66" spans="1:17" ht="13.5" customHeight="1" x14ac:dyDescent="0.15">
      <c r="A66" s="33"/>
      <c r="I66" s="60"/>
    </row>
    <row r="67" spans="1:17" ht="13.5" customHeight="1" x14ac:dyDescent="0.15">
      <c r="A67" s="33" t="s">
        <v>33</v>
      </c>
      <c r="B67" s="32" t="s">
        <v>34</v>
      </c>
      <c r="M67" s="144" t="s">
        <v>83</v>
      </c>
      <c r="N67" s="145"/>
    </row>
    <row r="68" spans="1:17" ht="13.5" customHeight="1" x14ac:dyDescent="0.15">
      <c r="B68" s="32" t="s">
        <v>35</v>
      </c>
      <c r="C68" s="20"/>
      <c r="D68" s="20"/>
      <c r="E68" s="20"/>
      <c r="F68" s="20"/>
      <c r="G68" s="20"/>
      <c r="H68" s="20"/>
      <c r="I68" s="20"/>
      <c r="J68" s="20"/>
      <c r="K68" s="20"/>
      <c r="L68" s="20"/>
      <c r="M68" s="36"/>
      <c r="N68" s="36"/>
      <c r="O68" s="20"/>
      <c r="P68" s="20"/>
      <c r="Q68" s="20"/>
    </row>
    <row r="69" spans="1:17" ht="13.5" customHeight="1" x14ac:dyDescent="0.15">
      <c r="B69" s="32" t="s">
        <v>36</v>
      </c>
      <c r="M69" s="31" t="s">
        <v>30</v>
      </c>
      <c r="N69" s="131"/>
      <c r="O69" s="131"/>
      <c r="P69" s="131"/>
      <c r="Q69" s="131"/>
    </row>
    <row r="70" spans="1:17" x14ac:dyDescent="0.15">
      <c r="B70" s="42" t="s">
        <v>41</v>
      </c>
      <c r="M70" s="31"/>
      <c r="N70" s="21"/>
      <c r="P70" s="44" t="s">
        <v>84</v>
      </c>
      <c r="Q70" s="115"/>
    </row>
    <row r="71" spans="1:17" ht="15" customHeight="1" x14ac:dyDescent="0.15">
      <c r="L71" s="33" t="s">
        <v>32</v>
      </c>
      <c r="M71" s="31" t="s">
        <v>31</v>
      </c>
      <c r="N71" s="132"/>
      <c r="O71" s="132"/>
      <c r="P71" s="132"/>
      <c r="Q71" s="132"/>
    </row>
    <row r="72" spans="1:17" x14ac:dyDescent="0.15">
      <c r="P72" s="44" t="s">
        <v>84</v>
      </c>
      <c r="Q72" s="115"/>
    </row>
    <row r="73" spans="1:17" s="20" customFormat="1" ht="11.25" customHeight="1" x14ac:dyDescent="0.15">
      <c r="A73" s="35"/>
      <c r="B73" s="5"/>
      <c r="C73" s="5"/>
      <c r="D73" s="5"/>
      <c r="E73" s="5"/>
      <c r="F73" s="5"/>
      <c r="G73" s="5"/>
      <c r="H73" s="5"/>
      <c r="I73" s="5"/>
      <c r="J73" s="5"/>
      <c r="K73" s="5"/>
      <c r="L73" s="5"/>
      <c r="M73" s="5"/>
      <c r="N73" s="5"/>
      <c r="O73" s="5"/>
      <c r="P73" s="5"/>
      <c r="Q73" s="5"/>
    </row>
    <row r="74" spans="1:17" ht="15.75" customHeight="1" x14ac:dyDescent="0.15">
      <c r="A74" s="32"/>
    </row>
    <row r="75" spans="1:17" x14ac:dyDescent="0.15">
      <c r="A75" s="32"/>
    </row>
    <row r="76" spans="1:17" ht="17.25" customHeight="1" x14ac:dyDescent="0.15"/>
  </sheetData>
  <mergeCells count="78">
    <mergeCell ref="C46:D46"/>
    <mergeCell ref="C47:D47"/>
    <mergeCell ref="N8:Q8"/>
    <mergeCell ref="B9:C9"/>
    <mergeCell ref="D9:E9"/>
    <mergeCell ref="B11:C11"/>
    <mergeCell ref="D11:E11"/>
    <mergeCell ref="O10:O11"/>
    <mergeCell ref="P10:P11"/>
    <mergeCell ref="Q10:Q11"/>
    <mergeCell ref="H1:I1"/>
    <mergeCell ref="B8:C8"/>
    <mergeCell ref="D8:E8"/>
    <mergeCell ref="F8:G9"/>
    <mergeCell ref="H8:M8"/>
    <mergeCell ref="N10:N11"/>
    <mergeCell ref="B10:C10"/>
    <mergeCell ref="D10:E10"/>
    <mergeCell ref="H10:H11"/>
    <mergeCell ref="I10:I11"/>
    <mergeCell ref="J10:J11"/>
    <mergeCell ref="K10:K11"/>
    <mergeCell ref="E16:F16"/>
    <mergeCell ref="G16:H16"/>
    <mergeCell ref="J16:K16"/>
    <mergeCell ref="L16:M16"/>
    <mergeCell ref="L10:L11"/>
    <mergeCell ref="M10:M11"/>
    <mergeCell ref="F19:G19"/>
    <mergeCell ref="H19:I19"/>
    <mergeCell ref="J19:K19"/>
    <mergeCell ref="L19:M19"/>
    <mergeCell ref="B15:D15"/>
    <mergeCell ref="E15:F15"/>
    <mergeCell ref="G15:H15"/>
    <mergeCell ref="J15:K15"/>
    <mergeCell ref="L15:M15"/>
    <mergeCell ref="B16:D16"/>
    <mergeCell ref="L20:M20"/>
    <mergeCell ref="C28:C29"/>
    <mergeCell ref="G28:G29"/>
    <mergeCell ref="K28:K29"/>
    <mergeCell ref="B18:E18"/>
    <mergeCell ref="F18:G18"/>
    <mergeCell ref="H18:I18"/>
    <mergeCell ref="J18:K18"/>
    <mergeCell ref="L18:M18"/>
    <mergeCell ref="B19:E20"/>
    <mergeCell ref="D31:D32"/>
    <mergeCell ref="E31:E32"/>
    <mergeCell ref="F31:G31"/>
    <mergeCell ref="H31:H32"/>
    <mergeCell ref="I31:K31"/>
    <mergeCell ref="F20:G20"/>
    <mergeCell ref="H20:I20"/>
    <mergeCell ref="J20:K20"/>
    <mergeCell ref="C25:D25"/>
    <mergeCell ref="C26:D26"/>
    <mergeCell ref="H52:H53"/>
    <mergeCell ref="I52:K52"/>
    <mergeCell ref="L31:N31"/>
    <mergeCell ref="O31:O32"/>
    <mergeCell ref="C37:D39"/>
    <mergeCell ref="D48:E48"/>
    <mergeCell ref="C49:C50"/>
    <mergeCell ref="G49:G50"/>
    <mergeCell ref="K49:K50"/>
    <mergeCell ref="C31:C32"/>
    <mergeCell ref="N69:Q69"/>
    <mergeCell ref="N71:Q71"/>
    <mergeCell ref="L52:N52"/>
    <mergeCell ref="O52:O53"/>
    <mergeCell ref="C58:D60"/>
    <mergeCell ref="M67:N67"/>
    <mergeCell ref="C52:C53"/>
    <mergeCell ref="D52:D53"/>
    <mergeCell ref="E52:E53"/>
    <mergeCell ref="F52:G52"/>
  </mergeCells>
  <phoneticPr fontId="2"/>
  <conditionalFormatting sqref="H37:K42 N37:O42">
    <cfRule type="expression" dxfId="5" priority="2" stopIfTrue="1">
      <formula>$C$26="短期組合員"</formula>
    </cfRule>
  </conditionalFormatting>
  <conditionalFormatting sqref="H58:K63 N58:O63">
    <cfRule type="expression" dxfId="4" priority="1" stopIfTrue="1">
      <formula>$C$47="短期組合員"</formula>
    </cfRule>
  </conditionalFormatting>
  <dataValidations count="1">
    <dataValidation type="list" allowBlank="1" showInputMessage="1" showErrorMessage="1" sqref="C26:D26 C47:D47">
      <formula1>"　,一般組合員,短期組合員"</formula1>
    </dataValidation>
  </dataValidations>
  <printOptions horizontalCentered="1"/>
  <pageMargins left="0.59055118110236227" right="0.59055118110236227" top="0.59055118110236227" bottom="0.19685039370078741" header="0.31496062992125984" footer="0.51181102362204722"/>
  <pageSetup paperSize="9" scale="59" orientation="landscape" r:id="rId1"/>
  <headerFooter alignWithMargins="0">
    <oddHeader>&amp;R&amp;9&amp;A</oddHeader>
  </headerFooter>
  <ignoredErrors>
    <ignoredError sqref="J19:J20"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76"/>
  <sheetViews>
    <sheetView view="pageBreakPreview" topLeftCell="A46" zoomScale="80" zoomScaleNormal="80" zoomScaleSheetLayoutView="80" workbookViewId="0">
      <selection activeCell="L45" sqref="L45"/>
    </sheetView>
  </sheetViews>
  <sheetFormatPr defaultColWidth="11.375" defaultRowHeight="13.5" x14ac:dyDescent="0.15"/>
  <cols>
    <col min="1" max="1" width="2.875" style="5" customWidth="1"/>
    <col min="2" max="17" width="11.375" style="5"/>
    <col min="18" max="18" width="11.375" style="5" customWidth="1"/>
    <col min="19" max="19" width="0.75" style="5" customWidth="1"/>
    <col min="20" max="16384" width="11.375" style="5"/>
  </cols>
  <sheetData>
    <row r="1" spans="1:19" ht="20.25" customHeight="1" x14ac:dyDescent="0.15">
      <c r="B1" s="23"/>
      <c r="C1" s="23"/>
      <c r="D1" s="23"/>
      <c r="E1" s="23"/>
      <c r="F1" s="23"/>
      <c r="G1" s="24" t="s">
        <v>14</v>
      </c>
      <c r="H1" s="194" t="str">
        <f>IF(S11&lt;0,"還付請求書","調整報告書")</f>
        <v>還付請求書</v>
      </c>
      <c r="I1" s="194"/>
      <c r="J1" s="23" t="s">
        <v>79</v>
      </c>
      <c r="K1" s="15"/>
      <c r="L1" s="15"/>
      <c r="M1" s="15"/>
      <c r="N1" s="15"/>
    </row>
    <row r="2" spans="1:19" ht="7.5" customHeight="1" x14ac:dyDescent="0.15">
      <c r="A2" s="17"/>
      <c r="B2" s="17"/>
      <c r="C2" s="17"/>
      <c r="D2" s="17"/>
      <c r="E2" s="17"/>
      <c r="F2" s="17"/>
      <c r="G2" s="16"/>
      <c r="H2" s="16"/>
      <c r="I2" s="15"/>
      <c r="J2" s="15"/>
      <c r="K2" s="15"/>
      <c r="L2" s="15"/>
      <c r="M2" s="15"/>
      <c r="N2" s="15"/>
    </row>
    <row r="3" spans="1:19" ht="16.5" customHeight="1" x14ac:dyDescent="0.15">
      <c r="A3" s="5" t="s">
        <v>15</v>
      </c>
    </row>
    <row r="4" spans="1:19" ht="7.5" customHeight="1" x14ac:dyDescent="0.15"/>
    <row r="5" spans="1:19" ht="16.5" customHeight="1" x14ac:dyDescent="0.15">
      <c r="A5" s="44" t="s">
        <v>46</v>
      </c>
      <c r="C5" s="13" t="str">
        <f>IF(H1="還付請求書","還付","調整")</f>
        <v>還付</v>
      </c>
      <c r="D5" s="5" t="s">
        <v>37</v>
      </c>
      <c r="G5" s="5" t="str">
        <f>IF(C5="還付","請求します。","報告します。")</f>
        <v>請求します。</v>
      </c>
    </row>
    <row r="6" spans="1:19" ht="7.5" customHeight="1" x14ac:dyDescent="0.15"/>
    <row r="7" spans="1:19" ht="19.5" customHeight="1" thickBot="1" x14ac:dyDescent="0.2">
      <c r="A7" s="14" t="s">
        <v>10</v>
      </c>
      <c r="B7" s="38">
        <v>4</v>
      </c>
      <c r="C7" s="10" t="s">
        <v>11</v>
      </c>
      <c r="Q7" s="26" t="s">
        <v>28</v>
      </c>
    </row>
    <row r="8" spans="1:19" s="20" customFormat="1" ht="15.75" customHeight="1" x14ac:dyDescent="0.15">
      <c r="A8" s="18"/>
      <c r="B8" s="181" t="s">
        <v>16</v>
      </c>
      <c r="C8" s="195"/>
      <c r="D8" s="181" t="s">
        <v>12</v>
      </c>
      <c r="E8" s="183"/>
      <c r="F8" s="181" t="s">
        <v>77</v>
      </c>
      <c r="G8" s="183"/>
      <c r="H8" s="197" t="s">
        <v>19</v>
      </c>
      <c r="I8" s="198"/>
      <c r="J8" s="198"/>
      <c r="K8" s="198"/>
      <c r="L8" s="198"/>
      <c r="M8" s="199"/>
      <c r="N8" s="197" t="s">
        <v>18</v>
      </c>
      <c r="O8" s="198"/>
      <c r="P8" s="198"/>
      <c r="Q8" s="199"/>
    </row>
    <row r="9" spans="1:19" s="20" customFormat="1" ht="15.75" customHeight="1" thickBot="1" x14ac:dyDescent="0.2">
      <c r="A9" s="18"/>
      <c r="B9" s="184" t="s">
        <v>17</v>
      </c>
      <c r="C9" s="210"/>
      <c r="D9" s="184" t="s">
        <v>13</v>
      </c>
      <c r="E9" s="196"/>
      <c r="F9" s="184"/>
      <c r="G9" s="196"/>
      <c r="H9" s="45" t="s">
        <v>4</v>
      </c>
      <c r="I9" s="46" t="s">
        <v>7</v>
      </c>
      <c r="J9" s="49" t="s">
        <v>42</v>
      </c>
      <c r="K9" s="50" t="s">
        <v>50</v>
      </c>
      <c r="L9" s="50" t="s">
        <v>51</v>
      </c>
      <c r="M9" s="55" t="s">
        <v>44</v>
      </c>
      <c r="N9" s="45" t="s">
        <v>5</v>
      </c>
      <c r="O9" s="47" t="s">
        <v>6</v>
      </c>
      <c r="P9" s="49" t="s">
        <v>43</v>
      </c>
      <c r="Q9" s="51" t="s">
        <v>45</v>
      </c>
    </row>
    <row r="10" spans="1:19" s="20" customFormat="1" ht="18" customHeight="1" x14ac:dyDescent="0.15">
      <c r="A10" s="18"/>
      <c r="B10" s="202" t="s">
        <v>92</v>
      </c>
      <c r="C10" s="203"/>
      <c r="D10" s="202" t="s">
        <v>92</v>
      </c>
      <c r="E10" s="204"/>
      <c r="F10" s="93"/>
      <c r="G10" s="94" t="s">
        <v>9</v>
      </c>
      <c r="H10" s="205">
        <f>F42+F63</f>
        <v>-20678</v>
      </c>
      <c r="I10" s="188">
        <f t="shared" ref="I10:Q10" si="0">G42+G63</f>
        <v>-3792</v>
      </c>
      <c r="J10" s="186">
        <f t="shared" si="0"/>
        <v>-39345</v>
      </c>
      <c r="K10" s="188">
        <f t="shared" si="0"/>
        <v>-17888</v>
      </c>
      <c r="L10" s="186">
        <f t="shared" si="0"/>
        <v>-47</v>
      </c>
      <c r="M10" s="192">
        <f t="shared" si="0"/>
        <v>-3225</v>
      </c>
      <c r="N10" s="200">
        <f t="shared" si="0"/>
        <v>-20644</v>
      </c>
      <c r="O10" s="214">
        <f t="shared" si="0"/>
        <v>-3792</v>
      </c>
      <c r="P10" s="214">
        <f t="shared" si="0"/>
        <v>-39345</v>
      </c>
      <c r="Q10" s="214">
        <f t="shared" si="0"/>
        <v>-3225</v>
      </c>
      <c r="R10" s="92"/>
    </row>
    <row r="11" spans="1:19" s="20" customFormat="1" ht="18" customHeight="1" thickBot="1" x14ac:dyDescent="0.2">
      <c r="A11" s="18"/>
      <c r="B11" s="211" t="s">
        <v>81</v>
      </c>
      <c r="C11" s="212"/>
      <c r="D11" s="213" t="s">
        <v>94</v>
      </c>
      <c r="E11" s="191"/>
      <c r="F11" s="95">
        <v>12</v>
      </c>
      <c r="G11" s="96" t="s">
        <v>9</v>
      </c>
      <c r="H11" s="206"/>
      <c r="I11" s="189"/>
      <c r="J11" s="187"/>
      <c r="K11" s="189"/>
      <c r="L11" s="187"/>
      <c r="M11" s="193"/>
      <c r="N11" s="201"/>
      <c r="O11" s="215"/>
      <c r="P11" s="215"/>
      <c r="Q11" s="215"/>
      <c r="R11" s="92"/>
      <c r="S11" s="119">
        <f>MIN(H10:Q11)</f>
        <v>-39345</v>
      </c>
    </row>
    <row r="12" spans="1:19" s="20" customFormat="1" ht="9.75" customHeight="1" x14ac:dyDescent="0.15">
      <c r="A12" s="18"/>
      <c r="B12" s="56"/>
      <c r="C12" s="56"/>
      <c r="D12" s="57"/>
      <c r="E12" s="57"/>
      <c r="F12" s="57"/>
      <c r="G12" s="53"/>
      <c r="H12" s="52"/>
      <c r="I12" s="52"/>
      <c r="J12" s="52"/>
      <c r="K12" s="52"/>
      <c r="L12" s="52"/>
      <c r="M12" s="52"/>
      <c r="N12" s="52"/>
      <c r="O12" s="52"/>
      <c r="P12" s="52"/>
      <c r="Q12" s="29"/>
    </row>
    <row r="13" spans="1:19" s="20" customFormat="1" ht="16.5" customHeight="1" x14ac:dyDescent="0.15">
      <c r="A13" s="18"/>
      <c r="B13" s="34" t="s">
        <v>29</v>
      </c>
      <c r="C13" s="28"/>
      <c r="D13" s="28"/>
      <c r="E13" s="28"/>
      <c r="F13" s="29"/>
      <c r="G13" s="27"/>
      <c r="H13" s="30"/>
      <c r="I13" s="30"/>
      <c r="J13" s="30" t="s">
        <v>48</v>
      </c>
      <c r="K13" s="54">
        <f>J10+K10+L10</f>
        <v>-57280</v>
      </c>
      <c r="L13" s="30"/>
      <c r="M13" s="30"/>
    </row>
    <row r="14" spans="1:19" s="20" customFormat="1" ht="3.75" customHeight="1" thickBot="1" x14ac:dyDescent="0.2">
      <c r="A14" s="18"/>
      <c r="C14" s="19"/>
    </row>
    <row r="15" spans="1:19" s="20" customFormat="1" ht="15.75" customHeight="1" x14ac:dyDescent="0.15">
      <c r="A15" s="18"/>
      <c r="B15" s="181" t="s">
        <v>20</v>
      </c>
      <c r="C15" s="182"/>
      <c r="D15" s="182"/>
      <c r="E15" s="182" t="s">
        <v>22</v>
      </c>
      <c r="F15" s="182"/>
      <c r="G15" s="182" t="s">
        <v>23</v>
      </c>
      <c r="H15" s="182"/>
      <c r="I15" s="22" t="s">
        <v>24</v>
      </c>
      <c r="J15" s="182" t="s">
        <v>26</v>
      </c>
      <c r="K15" s="182"/>
      <c r="L15" s="182" t="s">
        <v>27</v>
      </c>
      <c r="M15" s="183"/>
      <c r="R15" s="97"/>
    </row>
    <row r="16" spans="1:19" s="20" customFormat="1" ht="18.75" customHeight="1" thickBot="1" x14ac:dyDescent="0.2">
      <c r="A16" s="18"/>
      <c r="B16" s="184" t="s">
        <v>21</v>
      </c>
      <c r="C16" s="185"/>
      <c r="D16" s="185"/>
      <c r="E16" s="190" t="s">
        <v>52</v>
      </c>
      <c r="F16" s="190"/>
      <c r="G16" s="190" t="s">
        <v>82</v>
      </c>
      <c r="H16" s="190"/>
      <c r="I16" s="25" t="s">
        <v>25</v>
      </c>
      <c r="J16" s="190" t="s">
        <v>93</v>
      </c>
      <c r="K16" s="190"/>
      <c r="L16" s="190" t="s">
        <v>94</v>
      </c>
      <c r="M16" s="191"/>
    </row>
    <row r="17" spans="1:17" s="20" customFormat="1" ht="16.5" customHeight="1" thickBot="1" x14ac:dyDescent="0.2">
      <c r="A17" s="18"/>
      <c r="B17" s="19"/>
      <c r="C17" s="19"/>
    </row>
    <row r="18" spans="1:17" s="20" customFormat="1" ht="16.5" customHeight="1" thickBot="1" x14ac:dyDescent="0.2">
      <c r="A18" s="18"/>
      <c r="B18" s="161" t="s">
        <v>78</v>
      </c>
      <c r="C18" s="162"/>
      <c r="D18" s="162"/>
      <c r="E18" s="162"/>
      <c r="F18" s="163" t="s">
        <v>72</v>
      </c>
      <c r="G18" s="164"/>
      <c r="H18" s="165" t="s">
        <v>63</v>
      </c>
      <c r="I18" s="166"/>
      <c r="J18" s="167" t="s">
        <v>64</v>
      </c>
      <c r="K18" s="168"/>
      <c r="L18" s="165" t="s">
        <v>73</v>
      </c>
      <c r="M18" s="168"/>
    </row>
    <row r="19" spans="1:17" s="20" customFormat="1" ht="16.5" customHeight="1" thickTop="1" x14ac:dyDescent="0.15">
      <c r="A19" s="18"/>
      <c r="B19" s="169" t="s">
        <v>95</v>
      </c>
      <c r="C19" s="170"/>
      <c r="D19" s="170"/>
      <c r="E19" s="171"/>
      <c r="F19" s="175" t="s">
        <v>74</v>
      </c>
      <c r="G19" s="176"/>
      <c r="H19" s="177">
        <f>K33</f>
        <v>0</v>
      </c>
      <c r="I19" s="178"/>
      <c r="J19" s="179">
        <f>N33</f>
        <v>0</v>
      </c>
      <c r="K19" s="180"/>
      <c r="L19" s="177">
        <f>O33</f>
        <v>0</v>
      </c>
      <c r="M19" s="180"/>
    </row>
    <row r="20" spans="1:17" s="20" customFormat="1" ht="16.5" customHeight="1" thickBot="1" x14ac:dyDescent="0.2">
      <c r="A20" s="18"/>
      <c r="B20" s="172"/>
      <c r="C20" s="173"/>
      <c r="D20" s="173"/>
      <c r="E20" s="174"/>
      <c r="F20" s="151" t="s">
        <v>75</v>
      </c>
      <c r="G20" s="152"/>
      <c r="H20" s="153">
        <f>K54</f>
        <v>0</v>
      </c>
      <c r="I20" s="154"/>
      <c r="J20" s="155">
        <f>N54</f>
        <v>0</v>
      </c>
      <c r="K20" s="156"/>
      <c r="L20" s="153">
        <f>O54</f>
        <v>0</v>
      </c>
      <c r="M20" s="156"/>
    </row>
    <row r="21" spans="1:17" s="20" customFormat="1" ht="16.5" customHeight="1" x14ac:dyDescent="0.15">
      <c r="A21" s="18"/>
      <c r="B21" s="19"/>
      <c r="C21" s="19"/>
    </row>
    <row r="22" spans="1:17" ht="8.25" customHeight="1" x14ac:dyDescent="0.15">
      <c r="A22" s="1"/>
      <c r="C22" s="68"/>
      <c r="D22" s="68"/>
      <c r="E22" s="68"/>
      <c r="F22" s="68"/>
      <c r="G22" s="68"/>
      <c r="H22" s="68"/>
      <c r="I22" s="68"/>
      <c r="J22" s="68"/>
      <c r="K22" s="68"/>
      <c r="L22" s="68"/>
      <c r="M22" s="68"/>
      <c r="N22" s="68"/>
      <c r="O22" s="68"/>
    </row>
    <row r="23" spans="1:17" ht="14.25" x14ac:dyDescent="0.15">
      <c r="A23" s="1"/>
      <c r="B23" s="67" t="s">
        <v>76</v>
      </c>
      <c r="C23" s="68"/>
      <c r="D23" s="68"/>
      <c r="E23" s="68"/>
      <c r="F23" s="68"/>
      <c r="G23" s="68"/>
      <c r="H23" s="68"/>
      <c r="I23" s="68"/>
      <c r="J23" s="68"/>
      <c r="K23" s="68"/>
      <c r="L23" s="68"/>
      <c r="M23" s="68"/>
      <c r="N23" s="68"/>
      <c r="O23" s="68"/>
    </row>
    <row r="24" spans="1:17" ht="14.25" x14ac:dyDescent="0.15">
      <c r="A24" s="1"/>
      <c r="B24" s="67"/>
      <c r="C24" s="68"/>
      <c r="D24" s="68"/>
      <c r="E24" s="68"/>
      <c r="F24" s="68"/>
      <c r="G24" s="68"/>
      <c r="H24" s="68"/>
      <c r="I24" s="68"/>
      <c r="J24" s="68"/>
      <c r="K24" s="68"/>
      <c r="L24" s="68"/>
      <c r="M24" s="68"/>
      <c r="N24" s="68"/>
      <c r="O24" s="68"/>
    </row>
    <row r="25" spans="1:17" ht="14.25" x14ac:dyDescent="0.15">
      <c r="A25" s="1"/>
      <c r="B25" s="2" t="s">
        <v>85</v>
      </c>
      <c r="C25" s="157" t="s">
        <v>86</v>
      </c>
      <c r="D25" s="157"/>
      <c r="E25" s="68"/>
      <c r="F25" s="120"/>
      <c r="G25" s="120"/>
      <c r="H25" s="68"/>
      <c r="I25" s="68"/>
      <c r="J25" s="68"/>
      <c r="K25" s="68"/>
      <c r="L25" s="68"/>
      <c r="M25" s="68"/>
      <c r="N25" s="68"/>
      <c r="O25" s="68"/>
    </row>
    <row r="26" spans="1:17" ht="14.25" x14ac:dyDescent="0.15">
      <c r="A26" s="1"/>
      <c r="B26" s="67"/>
      <c r="C26" s="158" t="s">
        <v>91</v>
      </c>
      <c r="D26" s="158"/>
      <c r="E26" s="68"/>
      <c r="F26" s="120"/>
      <c r="G26" s="120"/>
      <c r="H26" s="68"/>
      <c r="I26" s="68"/>
      <c r="J26" s="68"/>
      <c r="K26" s="68"/>
      <c r="L26" s="68"/>
      <c r="M26" s="68"/>
      <c r="N26" s="68"/>
      <c r="O26" s="68"/>
    </row>
    <row r="27" spans="1:17" ht="13.5" customHeight="1" x14ac:dyDescent="0.15">
      <c r="A27" s="1"/>
      <c r="B27" s="2"/>
      <c r="C27" s="68"/>
      <c r="D27" s="68"/>
      <c r="E27" s="68"/>
      <c r="F27" s="68"/>
      <c r="G27" s="68"/>
      <c r="H27" s="68"/>
      <c r="I27" s="68"/>
      <c r="J27" s="68"/>
      <c r="K27" s="68"/>
      <c r="L27" s="68"/>
      <c r="M27" s="68"/>
      <c r="N27" s="68"/>
      <c r="O27" s="83"/>
      <c r="P27" s="84"/>
      <c r="Q27" s="130" t="s">
        <v>80</v>
      </c>
    </row>
    <row r="28" spans="1:17" ht="13.5" customHeight="1" x14ac:dyDescent="0.15">
      <c r="A28" s="1"/>
      <c r="B28" s="68"/>
      <c r="C28" s="159" t="s">
        <v>89</v>
      </c>
      <c r="D28" s="121" t="s">
        <v>0</v>
      </c>
      <c r="E28" s="69"/>
      <c r="F28" s="68"/>
      <c r="G28" s="136" t="s">
        <v>54</v>
      </c>
      <c r="H28" s="122" t="s">
        <v>0</v>
      </c>
      <c r="I28" s="114"/>
      <c r="J28" s="71" t="s">
        <v>55</v>
      </c>
      <c r="K28" s="149" t="s">
        <v>56</v>
      </c>
      <c r="L28" s="122" t="s">
        <v>0</v>
      </c>
      <c r="M28" s="72"/>
      <c r="N28" s="71" t="s">
        <v>55</v>
      </c>
      <c r="O28" s="123" t="s">
        <v>0</v>
      </c>
      <c r="P28" s="117" t="s">
        <v>71</v>
      </c>
      <c r="Q28" s="85"/>
    </row>
    <row r="29" spans="1:17" ht="13.5" customHeight="1" x14ac:dyDescent="0.15">
      <c r="A29" s="1"/>
      <c r="B29" s="73"/>
      <c r="C29" s="160"/>
      <c r="D29" s="121" t="s">
        <v>1</v>
      </c>
      <c r="E29" s="69"/>
      <c r="F29" s="68"/>
      <c r="G29" s="137"/>
      <c r="H29" s="122" t="s">
        <v>1</v>
      </c>
      <c r="I29" s="114"/>
      <c r="J29" s="71" t="s">
        <v>55</v>
      </c>
      <c r="K29" s="150"/>
      <c r="L29" s="122" t="s">
        <v>1</v>
      </c>
      <c r="M29" s="72"/>
      <c r="N29" s="71" t="s">
        <v>55</v>
      </c>
      <c r="O29" s="123" t="s">
        <v>1</v>
      </c>
      <c r="P29" s="86"/>
      <c r="Q29" s="85"/>
    </row>
    <row r="30" spans="1:17" ht="13.5" customHeight="1" x14ac:dyDescent="0.15">
      <c r="A30" s="1"/>
      <c r="B30" s="68"/>
      <c r="C30" s="68"/>
      <c r="D30" s="68"/>
      <c r="E30" s="68"/>
      <c r="F30" s="68"/>
      <c r="G30" s="68"/>
      <c r="H30" s="68"/>
      <c r="I30" s="74"/>
      <c r="J30" s="68"/>
      <c r="K30" s="68"/>
      <c r="L30" s="75"/>
      <c r="M30" s="68"/>
      <c r="N30" s="68"/>
      <c r="O30" s="68"/>
    </row>
    <row r="31" spans="1:17" ht="13.5" customHeight="1" x14ac:dyDescent="0.15">
      <c r="A31" s="1"/>
      <c r="B31" s="76"/>
      <c r="C31" s="136"/>
      <c r="D31" s="136" t="s">
        <v>59</v>
      </c>
      <c r="E31" s="136" t="s">
        <v>60</v>
      </c>
      <c r="F31" s="133" t="s">
        <v>61</v>
      </c>
      <c r="G31" s="135"/>
      <c r="H31" s="136" t="s">
        <v>62</v>
      </c>
      <c r="I31" s="133" t="s">
        <v>63</v>
      </c>
      <c r="J31" s="134"/>
      <c r="K31" s="135"/>
      <c r="L31" s="133" t="s">
        <v>64</v>
      </c>
      <c r="M31" s="134"/>
      <c r="N31" s="135"/>
      <c r="O31" s="136" t="s">
        <v>65</v>
      </c>
    </row>
    <row r="32" spans="1:17" ht="13.5" customHeight="1" x14ac:dyDescent="0.15">
      <c r="A32" s="1"/>
      <c r="B32" s="76"/>
      <c r="C32" s="137"/>
      <c r="D32" s="137"/>
      <c r="E32" s="137"/>
      <c r="F32" s="124" t="s">
        <v>66</v>
      </c>
      <c r="G32" s="124" t="s">
        <v>67</v>
      </c>
      <c r="H32" s="137"/>
      <c r="I32" s="124" t="s">
        <v>68</v>
      </c>
      <c r="J32" s="125" t="s">
        <v>69</v>
      </c>
      <c r="K32" s="124" t="s">
        <v>70</v>
      </c>
      <c r="L32" s="124" t="s">
        <v>68</v>
      </c>
      <c r="M32" s="125" t="s">
        <v>69</v>
      </c>
      <c r="N32" s="124" t="s">
        <v>70</v>
      </c>
      <c r="O32" s="137"/>
    </row>
    <row r="33" spans="1:17" ht="13.5" customHeight="1" x14ac:dyDescent="0.15">
      <c r="A33" s="1"/>
      <c r="B33" s="2"/>
      <c r="C33" s="124" t="s">
        <v>0</v>
      </c>
      <c r="D33" s="77">
        <f>E28</f>
        <v>0</v>
      </c>
      <c r="E33" s="69"/>
      <c r="F33" s="78">
        <f>ROUNDDOWN((D33+E33)*I28/100,0)</f>
        <v>0</v>
      </c>
      <c r="G33" s="78">
        <f>ROUNDDOWN(D33*I28/100,0)</f>
        <v>0</v>
      </c>
      <c r="H33" s="79">
        <f>ROUNDDOWN((D33+G33)*M28/100,0)</f>
        <v>0</v>
      </c>
      <c r="I33" s="78">
        <f>D33+E33+F33+H33</f>
        <v>0</v>
      </c>
      <c r="J33" s="80"/>
      <c r="K33" s="81">
        <f>IF(Q28=1,ROUNDDOWN(ROUNDDOWN(I33*J33/100,0)*0.8,0),ROUNDDOWN(I33*J33/100,0))</f>
        <v>0</v>
      </c>
      <c r="L33" s="78">
        <f>D33+G33+H33</f>
        <v>0</v>
      </c>
      <c r="M33" s="82"/>
      <c r="N33" s="81">
        <f>IF(Q28=1,0,ROUNDDOWN(L33*M33/100,0))</f>
        <v>0</v>
      </c>
      <c r="O33" s="81">
        <f>K33+N33</f>
        <v>0</v>
      </c>
    </row>
    <row r="34" spans="1:17" ht="13.5" customHeight="1" thickBot="1" x14ac:dyDescent="0.2">
      <c r="A34" s="1"/>
      <c r="B34" s="2"/>
      <c r="C34" s="126" t="s">
        <v>1</v>
      </c>
      <c r="D34" s="108">
        <f>E29</f>
        <v>0</v>
      </c>
      <c r="E34" s="109"/>
      <c r="F34" s="102">
        <f>ROUNDDOWN((D34+E34)*I29/100,0)</f>
        <v>0</v>
      </c>
      <c r="G34" s="102">
        <f>ROUNDDOWN(D34*I29/100,0)</f>
        <v>0</v>
      </c>
      <c r="H34" s="110">
        <f>ROUNDDOWN((D34+G34)*M29/100,0)</f>
        <v>0</v>
      </c>
      <c r="I34" s="102">
        <f>D34+E34+F34+H34</f>
        <v>0</v>
      </c>
      <c r="J34" s="111"/>
      <c r="K34" s="112">
        <f>IF(Q29=1,ROUNDDOWN(ROUNDDOWN(I34*J34/100,0)*0.8,0),ROUNDDOWN(I34*J34/100,0))</f>
        <v>0</v>
      </c>
      <c r="L34" s="102">
        <f>D34+G34+H34</f>
        <v>0</v>
      </c>
      <c r="M34" s="113"/>
      <c r="N34" s="112">
        <f>IF(Q29=1,0,ROUNDDOWN(L34*M34/100,0))</f>
        <v>0</v>
      </c>
      <c r="O34" s="112">
        <f>K34+N34</f>
        <v>0</v>
      </c>
    </row>
    <row r="35" spans="1:17" ht="13.5" customHeight="1" thickTop="1" x14ac:dyDescent="0.15">
      <c r="A35" s="1"/>
      <c r="B35" s="2"/>
      <c r="C35" s="116" t="s">
        <v>2</v>
      </c>
      <c r="D35" s="104"/>
      <c r="E35" s="101"/>
      <c r="F35" s="101"/>
      <c r="G35" s="101"/>
      <c r="H35" s="101"/>
      <c r="I35" s="101"/>
      <c r="J35" s="105"/>
      <c r="K35" s="106">
        <f>K33-K34</f>
        <v>0</v>
      </c>
      <c r="L35" s="101"/>
      <c r="M35" s="107"/>
      <c r="N35" s="106">
        <f>N33-N34</f>
        <v>0</v>
      </c>
      <c r="O35" s="106">
        <f>K35+N35</f>
        <v>0</v>
      </c>
    </row>
    <row r="36" spans="1:17" ht="13.5" customHeight="1" x14ac:dyDescent="0.15">
      <c r="A36" s="1"/>
      <c r="B36" s="43"/>
      <c r="D36" s="57"/>
      <c r="E36" s="57"/>
      <c r="F36" s="2"/>
      <c r="G36" s="2"/>
      <c r="H36" s="2"/>
      <c r="I36" s="3"/>
      <c r="J36" s="2"/>
      <c r="K36" s="2"/>
      <c r="L36" s="4"/>
    </row>
    <row r="37" spans="1:17" ht="13.5" customHeight="1" x14ac:dyDescent="0.15">
      <c r="A37" s="1"/>
      <c r="C37" s="138" t="s">
        <v>3</v>
      </c>
      <c r="D37" s="139"/>
      <c r="E37" s="39" t="s">
        <v>38</v>
      </c>
      <c r="F37" s="39" t="s">
        <v>4</v>
      </c>
      <c r="G37" s="48" t="s">
        <v>7</v>
      </c>
      <c r="H37" s="58" t="s">
        <v>42</v>
      </c>
      <c r="I37" s="59" t="s">
        <v>50</v>
      </c>
      <c r="J37" s="59" t="s">
        <v>51</v>
      </c>
      <c r="K37" s="59" t="s">
        <v>49</v>
      </c>
      <c r="L37" s="39" t="s">
        <v>5</v>
      </c>
      <c r="M37" s="39" t="s">
        <v>6</v>
      </c>
      <c r="N37" s="58" t="s">
        <v>43</v>
      </c>
      <c r="O37" s="58" t="s">
        <v>45</v>
      </c>
    </row>
    <row r="38" spans="1:17" ht="13.5" customHeight="1" x14ac:dyDescent="0.15">
      <c r="A38" s="2"/>
      <c r="B38" s="11"/>
      <c r="C38" s="140"/>
      <c r="D38" s="141"/>
      <c r="E38" s="39" t="s">
        <v>0</v>
      </c>
      <c r="F38" s="98"/>
      <c r="G38" s="99"/>
      <c r="H38" s="98"/>
      <c r="I38" s="100"/>
      <c r="J38" s="118"/>
      <c r="K38" s="100"/>
      <c r="L38" s="98"/>
      <c r="M38" s="98"/>
      <c r="N38" s="98"/>
      <c r="O38" s="100"/>
      <c r="P38" s="6" t="s">
        <v>39</v>
      </c>
    </row>
    <row r="39" spans="1:17" ht="13.5" customHeight="1" x14ac:dyDescent="0.15">
      <c r="A39" s="2"/>
      <c r="B39" s="11"/>
      <c r="C39" s="142"/>
      <c r="D39" s="143"/>
      <c r="E39" s="39" t="s">
        <v>1</v>
      </c>
      <c r="F39" s="98"/>
      <c r="G39" s="99"/>
      <c r="H39" s="98"/>
      <c r="I39" s="100"/>
      <c r="J39" s="118"/>
      <c r="K39" s="100"/>
      <c r="L39" s="98"/>
      <c r="M39" s="98"/>
      <c r="N39" s="98"/>
      <c r="O39" s="100"/>
      <c r="P39" s="6" t="s">
        <v>40</v>
      </c>
    </row>
    <row r="40" spans="1:17" ht="13.5" customHeight="1" x14ac:dyDescent="0.15">
      <c r="A40" s="2"/>
      <c r="B40" s="12"/>
      <c r="C40" s="127" t="s">
        <v>0</v>
      </c>
      <c r="D40" s="101">
        <f>ROUNDDOWN(O33,-3)</f>
        <v>0</v>
      </c>
      <c r="E40" s="40"/>
      <c r="F40" s="7">
        <f>ROUNDDOWN($D40*F$38/1000,0)</f>
        <v>0</v>
      </c>
      <c r="G40" s="7">
        <f>ROUNDDOWN($D40*G$38/1000,0)</f>
        <v>0</v>
      </c>
      <c r="H40" s="64">
        <f>IF($D40&lt;1500000,ROUNDDOWN($D40*H$38/1000,0),ROUNDDOWN(1500000*H$38/1000,0))</f>
        <v>0</v>
      </c>
      <c r="I40" s="64">
        <f>IF($D40&lt;1500000,ROUNDDOWN($D40*I$38/1000,0),ROUNDDOWN(1500000*I$38/1000,0))</f>
        <v>0</v>
      </c>
      <c r="J40" s="64">
        <f>IF($D40&lt;1500000,ROUNDDOWN($D40*J$38/1000,0),ROUNDDOWN(1500000*J$38/1000,0))</f>
        <v>0</v>
      </c>
      <c r="K40" s="64">
        <f>IF($D40&lt;1500000,ROUNDDOWN($D40*K$38/1000,0),ROUNDDOWN(1500000*K$38/1000,0))</f>
        <v>0</v>
      </c>
      <c r="L40" s="64">
        <f>ROUNDDOWN($D40*L$38/1000,0)</f>
        <v>0</v>
      </c>
      <c r="M40" s="64">
        <f>ROUNDDOWN($D40*M$38/1000,0)</f>
        <v>0</v>
      </c>
      <c r="N40" s="64">
        <f>IF($D40&lt;1500000,ROUNDDOWN($D40*N$38/1000,0),ROUNDDOWN(1500000*N$38/1000,0))</f>
        <v>0</v>
      </c>
      <c r="O40" s="64">
        <f>IF($D40&lt;1500000,ROUNDDOWN($D40*O$38/1000,0),ROUNDDOWN(1500000*O$38/1000,0))</f>
        <v>0</v>
      </c>
    </row>
    <row r="41" spans="1:17" ht="13.5" customHeight="1" thickBot="1" x14ac:dyDescent="0.2">
      <c r="A41" s="2"/>
      <c r="B41" s="12"/>
      <c r="C41" s="128" t="s">
        <v>1</v>
      </c>
      <c r="D41" s="102">
        <f>ROUNDDOWN(O34,-3)</f>
        <v>0</v>
      </c>
      <c r="E41" s="41"/>
      <c r="F41" s="8">
        <f>ROUNDDOWN($D41*F$39/1000,0)</f>
        <v>0</v>
      </c>
      <c r="G41" s="8">
        <f>ROUNDDOWN($D41*G$39/1000,0)</f>
        <v>0</v>
      </c>
      <c r="H41" s="65">
        <f>IF($D41&lt;1500000,ROUNDDOWN($D41*H$39/1000,0),ROUNDDOWN(1500000*H$39/1000,0))</f>
        <v>0</v>
      </c>
      <c r="I41" s="65">
        <f>IF($D41&lt;1500000,ROUNDDOWN($D41*I$39/1000,0),ROUNDDOWN(1500000*I$39/1000,0))</f>
        <v>0</v>
      </c>
      <c r="J41" s="65">
        <f>IF($D41&lt;1500000,ROUNDDOWN($D41*J$39/1000,0),ROUNDDOWN(1500000*J$39/1000,0))</f>
        <v>0</v>
      </c>
      <c r="K41" s="65">
        <f>IF($D41&lt;1500000,ROUNDDOWN($D41*K$39/1000,0),ROUNDDOWN(1500000*K$39/1000,0))</f>
        <v>0</v>
      </c>
      <c r="L41" s="66">
        <f>ROUNDDOWN($D41*L$39/1000,0)</f>
        <v>0</v>
      </c>
      <c r="M41" s="66">
        <f>ROUNDDOWN($D41*M$39/1000,0)</f>
        <v>0</v>
      </c>
      <c r="N41" s="65">
        <f>IF($D41&lt;1500000,ROUNDDOWN($D41*N$39/1000,0),ROUNDDOWN(1500000*N$39/1000,0))</f>
        <v>0</v>
      </c>
      <c r="O41" s="65">
        <f>IF($D41&lt;1500000,ROUNDDOWN($D41*O$39/1000,0),ROUNDDOWN(1500000*O$39/1000,0))</f>
        <v>0</v>
      </c>
    </row>
    <row r="42" spans="1:17" ht="14.25" thickTop="1" x14ac:dyDescent="0.15">
      <c r="A42" s="2"/>
      <c r="B42" s="12"/>
      <c r="C42" s="129" t="s">
        <v>2</v>
      </c>
      <c r="D42" s="89" t="s">
        <v>8</v>
      </c>
      <c r="E42" s="90"/>
      <c r="F42" s="91">
        <f t="shared" ref="F42:K42" si="1">F40-F41</f>
        <v>0</v>
      </c>
      <c r="G42" s="91">
        <f t="shared" si="1"/>
        <v>0</v>
      </c>
      <c r="H42" s="91">
        <f t="shared" si="1"/>
        <v>0</v>
      </c>
      <c r="I42" s="91">
        <f t="shared" si="1"/>
        <v>0</v>
      </c>
      <c r="J42" s="91">
        <f t="shared" si="1"/>
        <v>0</v>
      </c>
      <c r="K42" s="91">
        <f t="shared" si="1"/>
        <v>0</v>
      </c>
      <c r="L42" s="91">
        <f>L40-L41</f>
        <v>0</v>
      </c>
      <c r="M42" s="91">
        <f>M40-M41</f>
        <v>0</v>
      </c>
      <c r="N42" s="91">
        <f>N40-N41</f>
        <v>0</v>
      </c>
      <c r="O42" s="91">
        <f>O40-O41</f>
        <v>0</v>
      </c>
    </row>
    <row r="43" spans="1:17" ht="11.25" customHeight="1" x14ac:dyDescent="0.15">
      <c r="B43" s="12"/>
      <c r="E43" s="13"/>
      <c r="K43" s="9"/>
    </row>
    <row r="44" spans="1:17" ht="13.5" customHeight="1" x14ac:dyDescent="0.15">
      <c r="B44" s="12"/>
      <c r="E44" s="13"/>
      <c r="I44" s="103" t="s">
        <v>47</v>
      </c>
      <c r="K44" s="9"/>
    </row>
    <row r="45" spans="1:17" ht="13.5" customHeight="1" x14ac:dyDescent="0.15">
      <c r="B45" s="12"/>
      <c r="E45" s="13"/>
      <c r="I45" s="103"/>
      <c r="K45" s="9"/>
    </row>
    <row r="46" spans="1:17" ht="13.5" customHeight="1" x14ac:dyDescent="0.15">
      <c r="B46" s="12" t="s">
        <v>87</v>
      </c>
      <c r="C46" s="207" t="s">
        <v>88</v>
      </c>
      <c r="D46" s="208"/>
      <c r="E46" s="13"/>
      <c r="I46" s="103"/>
      <c r="K46" s="9"/>
    </row>
    <row r="47" spans="1:17" ht="13.5" customHeight="1" x14ac:dyDescent="0.15">
      <c r="B47" s="12"/>
      <c r="C47" s="209" t="s">
        <v>96</v>
      </c>
      <c r="D47" s="209"/>
      <c r="E47" s="13"/>
      <c r="I47" s="103"/>
      <c r="K47" s="9"/>
    </row>
    <row r="48" spans="1:17" x14ac:dyDescent="0.15">
      <c r="B48" s="87"/>
      <c r="C48" s="20"/>
      <c r="D48" s="146"/>
      <c r="E48" s="146"/>
      <c r="F48" s="2"/>
      <c r="G48" s="2"/>
      <c r="I48" s="60"/>
      <c r="J48" s="2"/>
      <c r="K48" s="2"/>
      <c r="L48" s="4"/>
      <c r="O48" s="83"/>
      <c r="P48" s="84"/>
      <c r="Q48" s="130" t="s">
        <v>80</v>
      </c>
    </row>
    <row r="49" spans="2:17" ht="13.5" customHeight="1" x14ac:dyDescent="0.15">
      <c r="B49" s="68"/>
      <c r="C49" s="147" t="s">
        <v>89</v>
      </c>
      <c r="D49" s="121" t="s">
        <v>0</v>
      </c>
      <c r="E49" s="69"/>
      <c r="F49" s="68"/>
      <c r="G49" s="136" t="s">
        <v>54</v>
      </c>
      <c r="H49" s="122" t="s">
        <v>0</v>
      </c>
      <c r="I49" s="70"/>
      <c r="J49" s="71" t="s">
        <v>55</v>
      </c>
      <c r="K49" s="149" t="s">
        <v>56</v>
      </c>
      <c r="L49" s="122" t="s">
        <v>0</v>
      </c>
      <c r="M49" s="72"/>
      <c r="N49" s="71" t="s">
        <v>55</v>
      </c>
      <c r="O49" s="123" t="s">
        <v>0</v>
      </c>
      <c r="P49" s="117" t="s">
        <v>71</v>
      </c>
      <c r="Q49" s="85"/>
    </row>
    <row r="50" spans="2:17" ht="13.5" customHeight="1" x14ac:dyDescent="0.15">
      <c r="B50" s="68"/>
      <c r="C50" s="148"/>
      <c r="D50" s="121" t="s">
        <v>1</v>
      </c>
      <c r="E50" s="69">
        <v>187700</v>
      </c>
      <c r="F50" s="68"/>
      <c r="G50" s="137"/>
      <c r="H50" s="122" t="s">
        <v>1</v>
      </c>
      <c r="I50" s="70">
        <v>9.4</v>
      </c>
      <c r="J50" s="71" t="s">
        <v>55</v>
      </c>
      <c r="K50" s="150"/>
      <c r="L50" s="122" t="s">
        <v>1</v>
      </c>
      <c r="M50" s="72"/>
      <c r="N50" s="71" t="s">
        <v>55</v>
      </c>
      <c r="O50" s="123" t="s">
        <v>1</v>
      </c>
      <c r="P50" s="86"/>
      <c r="Q50" s="85"/>
    </row>
    <row r="51" spans="2:17" ht="13.5" customHeight="1" x14ac:dyDescent="0.15">
      <c r="B51" s="2"/>
      <c r="C51" s="68"/>
      <c r="D51" s="68"/>
      <c r="E51" s="68"/>
      <c r="F51" s="68"/>
      <c r="G51" s="68"/>
      <c r="H51" s="68"/>
      <c r="I51" s="68"/>
      <c r="J51" s="74"/>
      <c r="K51" s="68"/>
      <c r="L51" s="68"/>
      <c r="M51" s="75"/>
      <c r="N51" s="68"/>
    </row>
    <row r="52" spans="2:17" ht="13.5" customHeight="1" x14ac:dyDescent="0.15">
      <c r="B52" s="76"/>
      <c r="C52" s="136"/>
      <c r="D52" s="136" t="s">
        <v>59</v>
      </c>
      <c r="E52" s="136" t="s">
        <v>60</v>
      </c>
      <c r="F52" s="133" t="s">
        <v>61</v>
      </c>
      <c r="G52" s="135"/>
      <c r="H52" s="136" t="s">
        <v>62</v>
      </c>
      <c r="I52" s="133" t="s">
        <v>63</v>
      </c>
      <c r="J52" s="134"/>
      <c r="K52" s="135"/>
      <c r="L52" s="133" t="s">
        <v>64</v>
      </c>
      <c r="M52" s="134"/>
      <c r="N52" s="135"/>
      <c r="O52" s="136" t="s">
        <v>65</v>
      </c>
      <c r="P52" s="88"/>
    </row>
    <row r="53" spans="2:17" ht="13.5" customHeight="1" x14ac:dyDescent="0.15">
      <c r="B53" s="76"/>
      <c r="C53" s="137"/>
      <c r="D53" s="137"/>
      <c r="E53" s="137"/>
      <c r="F53" s="124" t="s">
        <v>66</v>
      </c>
      <c r="G53" s="124" t="s">
        <v>67</v>
      </c>
      <c r="H53" s="137"/>
      <c r="I53" s="124" t="s">
        <v>68</v>
      </c>
      <c r="J53" s="125" t="s">
        <v>69</v>
      </c>
      <c r="K53" s="124" t="s">
        <v>70</v>
      </c>
      <c r="L53" s="124" t="s">
        <v>68</v>
      </c>
      <c r="M53" s="125" t="s">
        <v>69</v>
      </c>
      <c r="N53" s="124" t="s">
        <v>70</v>
      </c>
      <c r="O53" s="137"/>
      <c r="P53" s="88"/>
    </row>
    <row r="54" spans="2:17" ht="13.5" customHeight="1" x14ac:dyDescent="0.15">
      <c r="B54" s="2"/>
      <c r="C54" s="124" t="s">
        <v>0</v>
      </c>
      <c r="D54" s="77">
        <f>E49</f>
        <v>0</v>
      </c>
      <c r="E54" s="69"/>
      <c r="F54" s="78">
        <f>ROUNDDOWN((D54+E54)*I49/100,0)</f>
        <v>0</v>
      </c>
      <c r="G54" s="78">
        <f>ROUNDDOWN(D54*I49/100,0)</f>
        <v>0</v>
      </c>
      <c r="H54" s="79">
        <f>ROUNDDOWN((D54+G54)*M49/100,0)</f>
        <v>0</v>
      </c>
      <c r="I54" s="78">
        <f>D54+E54+F54+H54</f>
        <v>0</v>
      </c>
      <c r="J54" s="80">
        <v>137.5</v>
      </c>
      <c r="K54" s="81">
        <f>IF(Q49=1,ROUNDDOWN(ROUNDDOWN(I54*J54/100,0)*0.8,0),ROUNDDOWN(I54*J54/100,0))</f>
        <v>0</v>
      </c>
      <c r="L54" s="78">
        <f>D54+G54+H54</f>
        <v>0</v>
      </c>
      <c r="M54" s="82">
        <v>72</v>
      </c>
      <c r="N54" s="81">
        <f>IF(Q49=1,0,ROUNDDOWN(L54*M54/100,0))</f>
        <v>0</v>
      </c>
      <c r="O54" s="81">
        <f>K54+N54</f>
        <v>0</v>
      </c>
      <c r="P54" s="68"/>
    </row>
    <row r="55" spans="2:17" ht="14.25" thickBot="1" x14ac:dyDescent="0.2">
      <c r="B55" s="2"/>
      <c r="C55" s="126" t="s">
        <v>1</v>
      </c>
      <c r="D55" s="108">
        <f>E50</f>
        <v>187700</v>
      </c>
      <c r="E55" s="109"/>
      <c r="F55" s="102">
        <f>ROUNDDOWN((D55+E55)*I50/100,0)</f>
        <v>17643</v>
      </c>
      <c r="G55" s="102">
        <f>ROUNDDOWN(D55*I50/100,0)</f>
        <v>17643</v>
      </c>
      <c r="H55" s="110">
        <f>ROUNDDOWN((D55+G55)*M50/100,0)</f>
        <v>0</v>
      </c>
      <c r="I55" s="102">
        <f>D55+E55+F55+H55</f>
        <v>205343</v>
      </c>
      <c r="J55" s="111">
        <v>137.5</v>
      </c>
      <c r="K55" s="112">
        <f>IF(Q50=1,ROUNDDOWN(ROUNDDOWN(I55*J55/100,0)*0.8,0),ROUNDDOWN(I55*J55/100,0))</f>
        <v>282346</v>
      </c>
      <c r="L55" s="102">
        <f>D55+G55+H55</f>
        <v>205343</v>
      </c>
      <c r="M55" s="113">
        <v>72</v>
      </c>
      <c r="N55" s="112">
        <f>IF(Q50=1,0,ROUNDDOWN(L55*M55/100,0))</f>
        <v>147846</v>
      </c>
      <c r="O55" s="112">
        <f>K55+N55</f>
        <v>430192</v>
      </c>
      <c r="P55" s="68"/>
    </row>
    <row r="56" spans="2:17" ht="15.75" customHeight="1" thickTop="1" x14ac:dyDescent="0.15">
      <c r="B56" s="2"/>
      <c r="C56" s="116" t="s">
        <v>2</v>
      </c>
      <c r="D56" s="104"/>
      <c r="E56" s="101"/>
      <c r="F56" s="101"/>
      <c r="G56" s="101"/>
      <c r="H56" s="101"/>
      <c r="I56" s="101"/>
      <c r="J56" s="105"/>
      <c r="K56" s="106">
        <f>K54-K55</f>
        <v>-282346</v>
      </c>
      <c r="L56" s="101"/>
      <c r="M56" s="107"/>
      <c r="N56" s="106">
        <f>N54-N55</f>
        <v>-147846</v>
      </c>
      <c r="O56" s="106">
        <f>K56+N56</f>
        <v>-430192</v>
      </c>
      <c r="P56" s="68"/>
    </row>
    <row r="57" spans="2:17" ht="13.5" customHeight="1" x14ac:dyDescent="0.15">
      <c r="B57" s="87"/>
      <c r="C57" s="20"/>
      <c r="D57" s="57"/>
      <c r="E57" s="57"/>
      <c r="F57" s="2"/>
      <c r="G57" s="2"/>
      <c r="I57" s="60"/>
      <c r="J57" s="2"/>
      <c r="K57" s="2"/>
      <c r="L57" s="4"/>
    </row>
    <row r="58" spans="2:17" ht="13.5" customHeight="1" x14ac:dyDescent="0.15">
      <c r="B58" s="12"/>
      <c r="C58" s="138" t="s">
        <v>3</v>
      </c>
      <c r="D58" s="139"/>
      <c r="E58" s="39" t="s">
        <v>38</v>
      </c>
      <c r="F58" s="39" t="s">
        <v>4</v>
      </c>
      <c r="G58" s="48" t="s">
        <v>7</v>
      </c>
      <c r="H58" s="58" t="s">
        <v>42</v>
      </c>
      <c r="I58" s="59" t="s">
        <v>50</v>
      </c>
      <c r="J58" s="59" t="s">
        <v>51</v>
      </c>
      <c r="K58" s="59" t="s">
        <v>49</v>
      </c>
      <c r="L58" s="39" t="s">
        <v>5</v>
      </c>
      <c r="M58" s="39" t="s">
        <v>6</v>
      </c>
      <c r="N58" s="58" t="s">
        <v>43</v>
      </c>
      <c r="O58" s="58" t="s">
        <v>45</v>
      </c>
    </row>
    <row r="59" spans="2:17" ht="13.5" customHeight="1" x14ac:dyDescent="0.15">
      <c r="B59" s="11"/>
      <c r="C59" s="140"/>
      <c r="D59" s="141"/>
      <c r="E59" s="39" t="s">
        <v>0</v>
      </c>
      <c r="F59" s="98">
        <v>0</v>
      </c>
      <c r="G59" s="99">
        <v>0</v>
      </c>
      <c r="H59" s="98">
        <v>0</v>
      </c>
      <c r="I59" s="100">
        <v>0</v>
      </c>
      <c r="J59" s="118">
        <v>0</v>
      </c>
      <c r="K59" s="100">
        <v>0</v>
      </c>
      <c r="L59" s="98">
        <v>0</v>
      </c>
      <c r="M59" s="98">
        <v>0</v>
      </c>
      <c r="N59" s="98">
        <v>0</v>
      </c>
      <c r="O59" s="100">
        <v>0</v>
      </c>
      <c r="P59" s="6" t="s">
        <v>39</v>
      </c>
    </row>
    <row r="60" spans="2:17" ht="13.5" customHeight="1" x14ac:dyDescent="0.15">
      <c r="B60" s="11"/>
      <c r="C60" s="142"/>
      <c r="D60" s="143"/>
      <c r="E60" s="39" t="s">
        <v>1</v>
      </c>
      <c r="F60" s="98">
        <v>48.09</v>
      </c>
      <c r="G60" s="99">
        <v>8.82</v>
      </c>
      <c r="H60" s="98">
        <v>91.5</v>
      </c>
      <c r="I60" s="100">
        <v>41.6</v>
      </c>
      <c r="J60" s="118">
        <v>0.1105</v>
      </c>
      <c r="K60" s="100">
        <v>7.5</v>
      </c>
      <c r="L60" s="98">
        <v>48.01</v>
      </c>
      <c r="M60" s="98">
        <v>8.82</v>
      </c>
      <c r="N60" s="98">
        <v>91.5</v>
      </c>
      <c r="O60" s="100">
        <v>7.5</v>
      </c>
      <c r="P60" s="6" t="s">
        <v>40</v>
      </c>
      <c r="Q60" s="20"/>
    </row>
    <row r="61" spans="2:17" ht="11.25" customHeight="1" x14ac:dyDescent="0.15">
      <c r="C61" s="127" t="s">
        <v>0</v>
      </c>
      <c r="D61" s="101">
        <f>ROUNDDOWN(O54,-3)</f>
        <v>0</v>
      </c>
      <c r="E61" s="40"/>
      <c r="F61" s="7">
        <f>ROUNDDOWN($D61*F$59/1000,0)</f>
        <v>0</v>
      </c>
      <c r="G61" s="7">
        <f>ROUNDDOWN($D61*G$59/1000,0)</f>
        <v>0</v>
      </c>
      <c r="H61" s="64">
        <f>IF($D61&lt;1500000,ROUNDDOWN($D61*H$59/1000,0),ROUNDDOWN(1500000*H$59/1000,0))</f>
        <v>0</v>
      </c>
      <c r="I61" s="64">
        <f>IF($D61&lt;1500000,ROUNDDOWN($D61*I$59/1000,0),ROUNDDOWN(1500000*I$59/1000,0))</f>
        <v>0</v>
      </c>
      <c r="J61" s="64">
        <f>IF($D61&lt;1500000,ROUNDDOWN($D61*J$59/1000,0),ROUNDDOWN(1500000*J$59/1000,0))</f>
        <v>0</v>
      </c>
      <c r="K61" s="64">
        <f>IF($D61&lt;1500000,ROUNDDOWN($D61*K$59/1000,0),ROUNDDOWN(1500000*K$59/1000,0))</f>
        <v>0</v>
      </c>
      <c r="L61" s="64">
        <f>ROUNDDOWN($D61*L$59/1000,0)</f>
        <v>0</v>
      </c>
      <c r="M61" s="64">
        <f>ROUNDDOWN($D61*M$59/1000,0)</f>
        <v>0</v>
      </c>
      <c r="N61" s="64">
        <f>IF($D61&lt;1500000,ROUNDDOWN($D61*N$59/1000,0),ROUNDDOWN(1500000*N$59/1000,0))</f>
        <v>0</v>
      </c>
      <c r="O61" s="64">
        <f>IF($D61&lt;1500000,ROUNDDOWN($D61*O$59/1000,0),ROUNDDOWN(1500000*O$59/1000,0))</f>
        <v>0</v>
      </c>
    </row>
    <row r="62" spans="2:17" s="10" customFormat="1" ht="13.5" customHeight="1" thickBot="1" x14ac:dyDescent="0.2">
      <c r="B62" s="5"/>
      <c r="C62" s="128" t="s">
        <v>1</v>
      </c>
      <c r="D62" s="102">
        <f>ROUNDDOWN(O55,-3)</f>
        <v>430000</v>
      </c>
      <c r="E62" s="41"/>
      <c r="F62" s="8">
        <f>ROUNDDOWN($D62*F$60/1000,0)</f>
        <v>20678</v>
      </c>
      <c r="G62" s="8">
        <f>ROUNDDOWN($D62*G$60/1000,0)</f>
        <v>3792</v>
      </c>
      <c r="H62" s="65">
        <f>IF($D62&lt;1500000,ROUNDDOWN($D62*H$60/1000,0),ROUNDDOWN(1500000*H$60/1000,0))</f>
        <v>39345</v>
      </c>
      <c r="I62" s="65">
        <f>IF($D62&lt;1500000,ROUNDDOWN($D62*I$60/1000,0),ROUNDDOWN(1500000*I$60/1000,0))</f>
        <v>17888</v>
      </c>
      <c r="J62" s="65">
        <f>IF($D62&lt;1500000,ROUNDDOWN($D62*J$60/1000,0),ROUNDDOWN(1500000*J$60/1000,0))</f>
        <v>47</v>
      </c>
      <c r="K62" s="65">
        <f>IF($D62&lt;1500000,ROUNDDOWN($D62*K$60/1000,0),ROUNDDOWN(1500000*K$60/1000,0))</f>
        <v>3225</v>
      </c>
      <c r="L62" s="66">
        <f>ROUNDDOWN($D62*L$60/1000,0)</f>
        <v>20644</v>
      </c>
      <c r="M62" s="66">
        <f>ROUNDDOWN($D62*M$60/1000,0)</f>
        <v>3792</v>
      </c>
      <c r="N62" s="65">
        <f>IF($D62&lt;1500000,ROUNDDOWN($D62*N$60/1000,0),ROUNDDOWN(1500000*N$60/1000,0))</f>
        <v>39345</v>
      </c>
      <c r="O62" s="65">
        <f>IF($D62&lt;1500000,ROUNDDOWN($D62*O$60/1000,0),ROUNDDOWN(1500000*O$60/1000,0))</f>
        <v>3225</v>
      </c>
      <c r="P62" s="5"/>
    </row>
    <row r="63" spans="2:17" ht="13.5" customHeight="1" thickTop="1" x14ac:dyDescent="0.15">
      <c r="C63" s="129" t="s">
        <v>2</v>
      </c>
      <c r="D63" s="89" t="s">
        <v>8</v>
      </c>
      <c r="E63" s="90"/>
      <c r="F63" s="91">
        <f t="shared" ref="F63:K63" si="2">F61-F62</f>
        <v>-20678</v>
      </c>
      <c r="G63" s="91">
        <f t="shared" si="2"/>
        <v>-3792</v>
      </c>
      <c r="H63" s="91">
        <f t="shared" si="2"/>
        <v>-39345</v>
      </c>
      <c r="I63" s="91">
        <f t="shared" si="2"/>
        <v>-17888</v>
      </c>
      <c r="J63" s="91">
        <f t="shared" si="2"/>
        <v>-47</v>
      </c>
      <c r="K63" s="91">
        <f t="shared" si="2"/>
        <v>-3225</v>
      </c>
      <c r="L63" s="91">
        <f>L61-L62</f>
        <v>-20644</v>
      </c>
      <c r="M63" s="91">
        <f>M61-M62</f>
        <v>-3792</v>
      </c>
      <c r="N63" s="91">
        <f>N61-N62</f>
        <v>-39345</v>
      </c>
      <c r="O63" s="91">
        <f>O61-O62</f>
        <v>-3225</v>
      </c>
    </row>
    <row r="64" spans="2:17" ht="13.5" customHeight="1" x14ac:dyDescent="0.15">
      <c r="C64" s="37"/>
      <c r="D64" s="61"/>
      <c r="E64" s="62"/>
      <c r="F64" s="63"/>
      <c r="G64" s="63"/>
      <c r="H64" s="63"/>
      <c r="I64" s="63"/>
      <c r="J64" s="63"/>
      <c r="K64" s="63"/>
      <c r="L64" s="63"/>
      <c r="M64" s="63"/>
      <c r="N64" s="63"/>
      <c r="O64" s="63"/>
    </row>
    <row r="65" spans="1:17" ht="13.5" customHeight="1" x14ac:dyDescent="0.15">
      <c r="I65" s="103" t="s">
        <v>47</v>
      </c>
    </row>
    <row r="66" spans="1:17" ht="13.5" customHeight="1" x14ac:dyDescent="0.15">
      <c r="A66" s="33"/>
      <c r="I66" s="60"/>
    </row>
    <row r="67" spans="1:17" ht="13.5" customHeight="1" x14ac:dyDescent="0.15">
      <c r="A67" s="33" t="s">
        <v>33</v>
      </c>
      <c r="B67" s="32" t="s">
        <v>34</v>
      </c>
      <c r="M67" s="144" t="s">
        <v>83</v>
      </c>
      <c r="N67" s="145"/>
    </row>
    <row r="68" spans="1:17" ht="13.5" customHeight="1" x14ac:dyDescent="0.15">
      <c r="B68" s="32" t="s">
        <v>35</v>
      </c>
      <c r="C68" s="20"/>
      <c r="D68" s="20"/>
      <c r="E68" s="20"/>
      <c r="F68" s="20"/>
      <c r="G68" s="20"/>
      <c r="H68" s="20"/>
      <c r="I68" s="20"/>
      <c r="J68" s="20"/>
      <c r="K68" s="20"/>
      <c r="L68" s="20"/>
      <c r="M68" s="36"/>
      <c r="N68" s="36"/>
      <c r="O68" s="20"/>
      <c r="P68" s="20"/>
      <c r="Q68" s="20"/>
    </row>
    <row r="69" spans="1:17" ht="13.5" customHeight="1" x14ac:dyDescent="0.15">
      <c r="B69" s="32" t="s">
        <v>36</v>
      </c>
      <c r="M69" s="31" t="s">
        <v>30</v>
      </c>
      <c r="N69" s="131" t="s">
        <v>53</v>
      </c>
      <c r="O69" s="131"/>
      <c r="P69" s="131"/>
      <c r="Q69" s="131"/>
    </row>
    <row r="70" spans="1:17" x14ac:dyDescent="0.15">
      <c r="B70" s="42" t="s">
        <v>41</v>
      </c>
      <c r="M70" s="31"/>
      <c r="N70" s="21"/>
      <c r="P70" s="44" t="s">
        <v>84</v>
      </c>
      <c r="Q70" s="115" t="s">
        <v>97</v>
      </c>
    </row>
    <row r="71" spans="1:17" ht="15" customHeight="1" x14ac:dyDescent="0.15">
      <c r="L71" s="33" t="s">
        <v>32</v>
      </c>
      <c r="M71" s="31" t="s">
        <v>31</v>
      </c>
      <c r="N71" s="132"/>
      <c r="O71" s="132"/>
      <c r="P71" s="132"/>
      <c r="Q71" s="132"/>
    </row>
    <row r="72" spans="1:17" x14ac:dyDescent="0.15">
      <c r="P72" s="44" t="s">
        <v>84</v>
      </c>
      <c r="Q72" s="115"/>
    </row>
    <row r="73" spans="1:17" s="20" customFormat="1" ht="11.25" customHeight="1" x14ac:dyDescent="0.15">
      <c r="A73" s="35"/>
      <c r="B73" s="5"/>
      <c r="C73" s="5"/>
      <c r="D73" s="5"/>
      <c r="E73" s="5"/>
      <c r="F73" s="5"/>
      <c r="G73" s="5"/>
      <c r="H73" s="5"/>
      <c r="I73" s="5"/>
      <c r="J73" s="5"/>
      <c r="K73" s="5"/>
      <c r="L73" s="5"/>
      <c r="M73" s="5"/>
      <c r="N73" s="5"/>
      <c r="O73" s="5"/>
      <c r="P73" s="5"/>
      <c r="Q73" s="5"/>
    </row>
    <row r="74" spans="1:17" ht="15.75" customHeight="1" x14ac:dyDescent="0.15">
      <c r="A74" s="32"/>
    </row>
    <row r="75" spans="1:17" x14ac:dyDescent="0.15">
      <c r="A75" s="32"/>
    </row>
    <row r="76" spans="1:17" ht="17.25" customHeight="1" x14ac:dyDescent="0.15"/>
  </sheetData>
  <mergeCells count="78">
    <mergeCell ref="L52:N52"/>
    <mergeCell ref="O52:O53"/>
    <mergeCell ref="C58:D60"/>
    <mergeCell ref="M67:N67"/>
    <mergeCell ref="N69:Q69"/>
    <mergeCell ref="N71:Q71"/>
    <mergeCell ref="C49:C50"/>
    <mergeCell ref="G49:G50"/>
    <mergeCell ref="K49:K50"/>
    <mergeCell ref="C52:C53"/>
    <mergeCell ref="D52:D53"/>
    <mergeCell ref="E52:E53"/>
    <mergeCell ref="F52:G52"/>
    <mergeCell ref="H52:H53"/>
    <mergeCell ref="I52:K52"/>
    <mergeCell ref="L31:N31"/>
    <mergeCell ref="O31:O32"/>
    <mergeCell ref="C37:D39"/>
    <mergeCell ref="C46:D46"/>
    <mergeCell ref="C47:D47"/>
    <mergeCell ref="D48:E48"/>
    <mergeCell ref="C28:C29"/>
    <mergeCell ref="G28:G29"/>
    <mergeCell ref="K28:K29"/>
    <mergeCell ref="C31:C32"/>
    <mergeCell ref="D31:D32"/>
    <mergeCell ref="E31:E32"/>
    <mergeCell ref="F31:G31"/>
    <mergeCell ref="H31:H32"/>
    <mergeCell ref="I31:K31"/>
    <mergeCell ref="F20:G20"/>
    <mergeCell ref="H20:I20"/>
    <mergeCell ref="J20:K20"/>
    <mergeCell ref="L20:M20"/>
    <mergeCell ref="C25:D25"/>
    <mergeCell ref="C26:D26"/>
    <mergeCell ref="B18:E18"/>
    <mergeCell ref="F18:G18"/>
    <mergeCell ref="H18:I18"/>
    <mergeCell ref="J18:K18"/>
    <mergeCell ref="L18:M18"/>
    <mergeCell ref="B19:E20"/>
    <mergeCell ref="F19:G19"/>
    <mergeCell ref="H19:I19"/>
    <mergeCell ref="J19:K19"/>
    <mergeCell ref="L19:M19"/>
    <mergeCell ref="B15:D15"/>
    <mergeCell ref="E15:F15"/>
    <mergeCell ref="G15:H15"/>
    <mergeCell ref="J15:K15"/>
    <mergeCell ref="L15:M15"/>
    <mergeCell ref="B16:D16"/>
    <mergeCell ref="E16:F16"/>
    <mergeCell ref="G16:H16"/>
    <mergeCell ref="J16:K16"/>
    <mergeCell ref="L16:M16"/>
    <mergeCell ref="L10:L11"/>
    <mergeCell ref="M10:M11"/>
    <mergeCell ref="N10:N11"/>
    <mergeCell ref="O10:O11"/>
    <mergeCell ref="P10:P11"/>
    <mergeCell ref="Q10:Q11"/>
    <mergeCell ref="B10:C10"/>
    <mergeCell ref="D10:E10"/>
    <mergeCell ref="H10:H11"/>
    <mergeCell ref="I10:I11"/>
    <mergeCell ref="J10:J11"/>
    <mergeCell ref="K10:K11"/>
    <mergeCell ref="B11:C11"/>
    <mergeCell ref="D11:E11"/>
    <mergeCell ref="H1:I1"/>
    <mergeCell ref="B8:C8"/>
    <mergeCell ref="D8:E8"/>
    <mergeCell ref="F8:G9"/>
    <mergeCell ref="H8:M8"/>
    <mergeCell ref="N8:Q8"/>
    <mergeCell ref="B9:C9"/>
    <mergeCell ref="D9:E9"/>
  </mergeCells>
  <phoneticPr fontId="2"/>
  <conditionalFormatting sqref="H37:K42 N37:O42">
    <cfRule type="expression" dxfId="3" priority="2" stopIfTrue="1">
      <formula>$C$26="短期組合員"</formula>
    </cfRule>
  </conditionalFormatting>
  <conditionalFormatting sqref="H58:K63 N58:O63">
    <cfRule type="expression" dxfId="2" priority="1" stopIfTrue="1">
      <formula>$C$47="短期組合員"</formula>
    </cfRule>
  </conditionalFormatting>
  <dataValidations count="1">
    <dataValidation type="list" allowBlank="1" showInputMessage="1" showErrorMessage="1" sqref="C26:D26 C47:D47">
      <formula1>"　,一般組合員,短期組合員"</formula1>
    </dataValidation>
  </dataValidations>
  <printOptions horizontalCentered="1"/>
  <pageMargins left="0.59055118110236227" right="0.59055118110236227" top="0.59055118110236227" bottom="0.19685039370078741" header="0.31496062992125984" footer="0.51181102362204722"/>
  <pageSetup paperSize="9" scale="59" orientation="landscape" r:id="rId1"/>
  <headerFooter alignWithMargins="0">
    <oddHeader>&amp;R&amp;9&amp;A</oddHeader>
  </headerFooter>
  <ignoredErrors>
    <ignoredError sqref="J19:J20"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76"/>
  <sheetViews>
    <sheetView view="pageBreakPreview" zoomScale="80" zoomScaleNormal="80" zoomScaleSheetLayoutView="80" workbookViewId="0">
      <selection activeCell="K46" sqref="K46"/>
    </sheetView>
  </sheetViews>
  <sheetFormatPr defaultColWidth="11.375" defaultRowHeight="13.5" x14ac:dyDescent="0.15"/>
  <cols>
    <col min="1" max="1" width="2.875" style="5" customWidth="1"/>
    <col min="2" max="17" width="11.375" style="5"/>
    <col min="18" max="18" width="11.375" style="5" customWidth="1"/>
    <col min="19" max="19" width="0.75" style="5" customWidth="1"/>
    <col min="20" max="16384" width="11.375" style="5"/>
  </cols>
  <sheetData>
    <row r="1" spans="1:19" ht="20.25" customHeight="1" x14ac:dyDescent="0.15">
      <c r="B1" s="23"/>
      <c r="C1" s="23"/>
      <c r="D1" s="23"/>
      <c r="E1" s="23"/>
      <c r="F1" s="23"/>
      <c r="G1" s="24" t="s">
        <v>14</v>
      </c>
      <c r="H1" s="194" t="str">
        <f>IF(S11&lt;0,"還付請求書","調整報告書")</f>
        <v>還付請求書</v>
      </c>
      <c r="I1" s="194"/>
      <c r="J1" s="23" t="s">
        <v>79</v>
      </c>
      <c r="K1" s="15"/>
      <c r="L1" s="15"/>
      <c r="M1" s="15"/>
      <c r="N1" s="15"/>
    </row>
    <row r="2" spans="1:19" ht="7.5" customHeight="1" x14ac:dyDescent="0.15">
      <c r="A2" s="17"/>
      <c r="B2" s="17"/>
      <c r="C2" s="17"/>
      <c r="D2" s="17"/>
      <c r="E2" s="17"/>
      <c r="F2" s="17"/>
      <c r="G2" s="16"/>
      <c r="H2" s="16"/>
      <c r="I2" s="15"/>
      <c r="J2" s="15"/>
      <c r="K2" s="15"/>
      <c r="L2" s="15"/>
      <c r="M2" s="15"/>
      <c r="N2" s="15"/>
    </row>
    <row r="3" spans="1:19" ht="16.5" customHeight="1" x14ac:dyDescent="0.15">
      <c r="A3" s="5" t="s">
        <v>15</v>
      </c>
    </row>
    <row r="4" spans="1:19" ht="7.5" customHeight="1" x14ac:dyDescent="0.15"/>
    <row r="5" spans="1:19" ht="16.5" customHeight="1" x14ac:dyDescent="0.15">
      <c r="A5" s="44" t="s">
        <v>46</v>
      </c>
      <c r="C5" s="13" t="str">
        <f>IF(H1="還付請求書","還付","調整")</f>
        <v>還付</v>
      </c>
      <c r="D5" s="5" t="s">
        <v>37</v>
      </c>
      <c r="G5" s="5" t="str">
        <f>IF(C5="還付","請求します。","報告します。")</f>
        <v>請求します。</v>
      </c>
    </row>
    <row r="6" spans="1:19" ht="7.5" customHeight="1" x14ac:dyDescent="0.15"/>
    <row r="7" spans="1:19" ht="19.5" customHeight="1" thickBot="1" x14ac:dyDescent="0.2">
      <c r="A7" s="14" t="s">
        <v>10</v>
      </c>
      <c r="B7" s="38">
        <v>4</v>
      </c>
      <c r="C7" s="10" t="s">
        <v>11</v>
      </c>
      <c r="Q7" s="26" t="s">
        <v>28</v>
      </c>
    </row>
    <row r="8" spans="1:19" s="20" customFormat="1" ht="15.75" customHeight="1" x14ac:dyDescent="0.15">
      <c r="A8" s="18"/>
      <c r="B8" s="181" t="s">
        <v>16</v>
      </c>
      <c r="C8" s="195"/>
      <c r="D8" s="181" t="s">
        <v>12</v>
      </c>
      <c r="E8" s="183"/>
      <c r="F8" s="181" t="s">
        <v>77</v>
      </c>
      <c r="G8" s="183"/>
      <c r="H8" s="197" t="s">
        <v>19</v>
      </c>
      <c r="I8" s="198"/>
      <c r="J8" s="198"/>
      <c r="K8" s="198"/>
      <c r="L8" s="198"/>
      <c r="M8" s="199"/>
      <c r="N8" s="197" t="s">
        <v>18</v>
      </c>
      <c r="O8" s="198"/>
      <c r="P8" s="198"/>
      <c r="Q8" s="199"/>
    </row>
    <row r="9" spans="1:19" s="20" customFormat="1" ht="15.75" customHeight="1" thickBot="1" x14ac:dyDescent="0.2">
      <c r="A9" s="18"/>
      <c r="B9" s="184" t="s">
        <v>17</v>
      </c>
      <c r="C9" s="210"/>
      <c r="D9" s="184" t="s">
        <v>13</v>
      </c>
      <c r="E9" s="196"/>
      <c r="F9" s="184"/>
      <c r="G9" s="196"/>
      <c r="H9" s="45" t="s">
        <v>4</v>
      </c>
      <c r="I9" s="46" t="s">
        <v>7</v>
      </c>
      <c r="J9" s="49" t="s">
        <v>42</v>
      </c>
      <c r="K9" s="50" t="s">
        <v>50</v>
      </c>
      <c r="L9" s="50" t="s">
        <v>51</v>
      </c>
      <c r="M9" s="55" t="s">
        <v>44</v>
      </c>
      <c r="N9" s="45" t="s">
        <v>5</v>
      </c>
      <c r="O9" s="47" t="s">
        <v>6</v>
      </c>
      <c r="P9" s="49" t="s">
        <v>43</v>
      </c>
      <c r="Q9" s="51" t="s">
        <v>45</v>
      </c>
    </row>
    <row r="10" spans="1:19" s="20" customFormat="1" ht="18" customHeight="1" x14ac:dyDescent="0.15">
      <c r="A10" s="18"/>
      <c r="B10" s="202" t="s">
        <v>92</v>
      </c>
      <c r="C10" s="203"/>
      <c r="D10" s="202" t="s">
        <v>92</v>
      </c>
      <c r="E10" s="204"/>
      <c r="F10" s="93"/>
      <c r="G10" s="94" t="s">
        <v>9</v>
      </c>
      <c r="H10" s="205">
        <f>F42+F63</f>
        <v>-20678</v>
      </c>
      <c r="I10" s="188">
        <f t="shared" ref="I10:Q10" si="0">G42+G63</f>
        <v>-3792</v>
      </c>
      <c r="J10" s="186">
        <f t="shared" si="0"/>
        <v>0</v>
      </c>
      <c r="K10" s="188">
        <f t="shared" si="0"/>
        <v>0</v>
      </c>
      <c r="L10" s="186">
        <f t="shared" si="0"/>
        <v>0</v>
      </c>
      <c r="M10" s="192">
        <f t="shared" si="0"/>
        <v>0</v>
      </c>
      <c r="N10" s="200">
        <f t="shared" si="0"/>
        <v>-20644</v>
      </c>
      <c r="O10" s="214">
        <f t="shared" si="0"/>
        <v>-3792</v>
      </c>
      <c r="P10" s="214">
        <f t="shared" si="0"/>
        <v>0</v>
      </c>
      <c r="Q10" s="214">
        <f t="shared" si="0"/>
        <v>0</v>
      </c>
      <c r="R10" s="92"/>
    </row>
    <row r="11" spans="1:19" s="20" customFormat="1" ht="18" customHeight="1" thickBot="1" x14ac:dyDescent="0.2">
      <c r="A11" s="18"/>
      <c r="B11" s="211" t="s">
        <v>81</v>
      </c>
      <c r="C11" s="212"/>
      <c r="D11" s="213" t="s">
        <v>94</v>
      </c>
      <c r="E11" s="191"/>
      <c r="F11" s="95">
        <v>12</v>
      </c>
      <c r="G11" s="96" t="s">
        <v>9</v>
      </c>
      <c r="H11" s="206"/>
      <c r="I11" s="189"/>
      <c r="J11" s="187"/>
      <c r="K11" s="189"/>
      <c r="L11" s="187"/>
      <c r="M11" s="193"/>
      <c r="N11" s="201"/>
      <c r="O11" s="215"/>
      <c r="P11" s="215"/>
      <c r="Q11" s="215"/>
      <c r="R11" s="92"/>
      <c r="S11" s="119">
        <f>MIN(H10:Q11)</f>
        <v>-20678</v>
      </c>
    </row>
    <row r="12" spans="1:19" s="20" customFormat="1" ht="9.75" customHeight="1" x14ac:dyDescent="0.15">
      <c r="A12" s="18"/>
      <c r="B12" s="56"/>
      <c r="C12" s="56"/>
      <c r="D12" s="57"/>
      <c r="E12" s="57"/>
      <c r="F12" s="57"/>
      <c r="G12" s="53"/>
      <c r="H12" s="52"/>
      <c r="I12" s="52"/>
      <c r="J12" s="52"/>
      <c r="K12" s="52"/>
      <c r="L12" s="52"/>
      <c r="M12" s="52"/>
      <c r="N12" s="52"/>
      <c r="O12" s="52"/>
      <c r="P12" s="52"/>
      <c r="Q12" s="29"/>
    </row>
    <row r="13" spans="1:19" s="20" customFormat="1" ht="16.5" customHeight="1" x14ac:dyDescent="0.15">
      <c r="A13" s="18"/>
      <c r="B13" s="34" t="s">
        <v>29</v>
      </c>
      <c r="C13" s="28"/>
      <c r="D13" s="28"/>
      <c r="E13" s="28"/>
      <c r="F13" s="29"/>
      <c r="G13" s="27"/>
      <c r="H13" s="30"/>
      <c r="I13" s="30"/>
      <c r="J13" s="30" t="s">
        <v>48</v>
      </c>
      <c r="K13" s="54">
        <f>J10+K10+L10</f>
        <v>0</v>
      </c>
      <c r="L13" s="30"/>
      <c r="M13" s="30"/>
    </row>
    <row r="14" spans="1:19" s="20" customFormat="1" ht="3.75" customHeight="1" thickBot="1" x14ac:dyDescent="0.2">
      <c r="A14" s="18"/>
      <c r="C14" s="19"/>
    </row>
    <row r="15" spans="1:19" s="20" customFormat="1" ht="15.75" customHeight="1" x14ac:dyDescent="0.15">
      <c r="A15" s="18"/>
      <c r="B15" s="181" t="s">
        <v>20</v>
      </c>
      <c r="C15" s="182"/>
      <c r="D15" s="182"/>
      <c r="E15" s="182" t="s">
        <v>22</v>
      </c>
      <c r="F15" s="182"/>
      <c r="G15" s="182" t="s">
        <v>23</v>
      </c>
      <c r="H15" s="182"/>
      <c r="I15" s="22" t="s">
        <v>24</v>
      </c>
      <c r="J15" s="182" t="s">
        <v>26</v>
      </c>
      <c r="K15" s="182"/>
      <c r="L15" s="182" t="s">
        <v>27</v>
      </c>
      <c r="M15" s="183"/>
      <c r="R15" s="97"/>
    </row>
    <row r="16" spans="1:19" s="20" customFormat="1" ht="18.75" customHeight="1" thickBot="1" x14ac:dyDescent="0.2">
      <c r="A16" s="18"/>
      <c r="B16" s="184" t="s">
        <v>21</v>
      </c>
      <c r="C16" s="185"/>
      <c r="D16" s="185"/>
      <c r="E16" s="190" t="s">
        <v>52</v>
      </c>
      <c r="F16" s="190"/>
      <c r="G16" s="190" t="s">
        <v>82</v>
      </c>
      <c r="H16" s="190"/>
      <c r="I16" s="25" t="s">
        <v>25</v>
      </c>
      <c r="J16" s="190" t="s">
        <v>93</v>
      </c>
      <c r="K16" s="190"/>
      <c r="L16" s="190" t="s">
        <v>94</v>
      </c>
      <c r="M16" s="191"/>
    </row>
    <row r="17" spans="1:17" s="20" customFormat="1" ht="16.5" customHeight="1" thickBot="1" x14ac:dyDescent="0.2">
      <c r="A17" s="18"/>
      <c r="B17" s="19"/>
      <c r="C17" s="19"/>
    </row>
    <row r="18" spans="1:17" s="20" customFormat="1" ht="16.5" customHeight="1" thickBot="1" x14ac:dyDescent="0.2">
      <c r="A18" s="18"/>
      <c r="B18" s="161" t="s">
        <v>78</v>
      </c>
      <c r="C18" s="162"/>
      <c r="D18" s="162"/>
      <c r="E18" s="162"/>
      <c r="F18" s="163" t="s">
        <v>72</v>
      </c>
      <c r="G18" s="164"/>
      <c r="H18" s="165" t="s">
        <v>63</v>
      </c>
      <c r="I18" s="166"/>
      <c r="J18" s="167" t="s">
        <v>64</v>
      </c>
      <c r="K18" s="168"/>
      <c r="L18" s="165" t="s">
        <v>73</v>
      </c>
      <c r="M18" s="168"/>
    </row>
    <row r="19" spans="1:17" s="20" customFormat="1" ht="16.5" customHeight="1" thickTop="1" x14ac:dyDescent="0.15">
      <c r="A19" s="18"/>
      <c r="B19" s="169" t="s">
        <v>95</v>
      </c>
      <c r="C19" s="170"/>
      <c r="D19" s="170"/>
      <c r="E19" s="171"/>
      <c r="F19" s="175" t="s">
        <v>74</v>
      </c>
      <c r="G19" s="176"/>
      <c r="H19" s="177">
        <f>K33</f>
        <v>0</v>
      </c>
      <c r="I19" s="178"/>
      <c r="J19" s="179">
        <f>N33</f>
        <v>0</v>
      </c>
      <c r="K19" s="180"/>
      <c r="L19" s="177">
        <f>O33</f>
        <v>0</v>
      </c>
      <c r="M19" s="180"/>
    </row>
    <row r="20" spans="1:17" s="20" customFormat="1" ht="16.5" customHeight="1" thickBot="1" x14ac:dyDescent="0.2">
      <c r="A20" s="18"/>
      <c r="B20" s="172"/>
      <c r="C20" s="173"/>
      <c r="D20" s="173"/>
      <c r="E20" s="174"/>
      <c r="F20" s="151" t="s">
        <v>75</v>
      </c>
      <c r="G20" s="152"/>
      <c r="H20" s="153">
        <f>K54</f>
        <v>0</v>
      </c>
      <c r="I20" s="154"/>
      <c r="J20" s="155">
        <f>N54</f>
        <v>0</v>
      </c>
      <c r="K20" s="156"/>
      <c r="L20" s="153">
        <f>O54</f>
        <v>0</v>
      </c>
      <c r="M20" s="156"/>
    </row>
    <row r="21" spans="1:17" s="20" customFormat="1" ht="16.5" customHeight="1" x14ac:dyDescent="0.15">
      <c r="A21" s="18"/>
      <c r="B21" s="19"/>
      <c r="C21" s="19"/>
    </row>
    <row r="22" spans="1:17" ht="8.25" customHeight="1" x14ac:dyDescent="0.15">
      <c r="A22" s="1"/>
      <c r="C22" s="68"/>
      <c r="D22" s="68"/>
      <c r="E22" s="68"/>
      <c r="F22" s="68"/>
      <c r="G22" s="68"/>
      <c r="H22" s="68"/>
      <c r="I22" s="68"/>
      <c r="J22" s="68"/>
      <c r="K22" s="68"/>
      <c r="L22" s="68"/>
      <c r="M22" s="68"/>
      <c r="N22" s="68"/>
      <c r="O22" s="68"/>
    </row>
    <row r="23" spans="1:17" ht="14.25" x14ac:dyDescent="0.15">
      <c r="A23" s="1"/>
      <c r="B23" s="67" t="s">
        <v>76</v>
      </c>
      <c r="C23" s="68"/>
      <c r="D23" s="68"/>
      <c r="E23" s="68"/>
      <c r="F23" s="68"/>
      <c r="G23" s="68"/>
      <c r="H23" s="68"/>
      <c r="I23" s="68"/>
      <c r="J23" s="68"/>
      <c r="K23" s="68"/>
      <c r="L23" s="68"/>
      <c r="M23" s="68"/>
      <c r="N23" s="68"/>
      <c r="O23" s="68"/>
    </row>
    <row r="24" spans="1:17" ht="14.25" x14ac:dyDescent="0.15">
      <c r="A24" s="1"/>
      <c r="B24" s="67"/>
      <c r="C24" s="68"/>
      <c r="D24" s="68"/>
      <c r="E24" s="68"/>
      <c r="F24" s="68"/>
      <c r="G24" s="68"/>
      <c r="H24" s="68"/>
      <c r="I24" s="68"/>
      <c r="J24" s="68"/>
      <c r="K24" s="68"/>
      <c r="L24" s="68"/>
      <c r="M24" s="68"/>
      <c r="N24" s="68"/>
      <c r="O24" s="68"/>
    </row>
    <row r="25" spans="1:17" ht="14.25" x14ac:dyDescent="0.15">
      <c r="A25" s="1"/>
      <c r="B25" s="2" t="s">
        <v>85</v>
      </c>
      <c r="C25" s="157" t="s">
        <v>86</v>
      </c>
      <c r="D25" s="157"/>
      <c r="E25" s="68"/>
      <c r="F25" s="120"/>
      <c r="G25" s="120"/>
      <c r="H25" s="68"/>
      <c r="I25" s="68"/>
      <c r="J25" s="68"/>
      <c r="K25" s="68"/>
      <c r="L25" s="68"/>
      <c r="M25" s="68"/>
      <c r="N25" s="68"/>
      <c r="O25" s="68"/>
    </row>
    <row r="26" spans="1:17" ht="14.25" x14ac:dyDescent="0.15">
      <c r="A26" s="1"/>
      <c r="B26" s="67"/>
      <c r="C26" s="158" t="s">
        <v>91</v>
      </c>
      <c r="D26" s="158"/>
      <c r="E26" s="68"/>
      <c r="F26" s="120"/>
      <c r="G26" s="120"/>
      <c r="H26" s="68"/>
      <c r="I26" s="68"/>
      <c r="J26" s="68"/>
      <c r="K26" s="68"/>
      <c r="L26" s="68"/>
      <c r="M26" s="68"/>
      <c r="N26" s="68"/>
      <c r="O26" s="68"/>
    </row>
    <row r="27" spans="1:17" ht="13.5" customHeight="1" x14ac:dyDescent="0.15">
      <c r="A27" s="1"/>
      <c r="B27" s="2"/>
      <c r="C27" s="68"/>
      <c r="D27" s="68"/>
      <c r="E27" s="68"/>
      <c r="F27" s="68"/>
      <c r="G27" s="68"/>
      <c r="H27" s="68"/>
      <c r="I27" s="68"/>
      <c r="J27" s="68"/>
      <c r="K27" s="68"/>
      <c r="L27" s="68"/>
      <c r="M27" s="68"/>
      <c r="N27" s="68"/>
      <c r="O27" s="83"/>
      <c r="P27" s="84"/>
      <c r="Q27" s="130" t="s">
        <v>80</v>
      </c>
    </row>
    <row r="28" spans="1:17" ht="13.5" customHeight="1" x14ac:dyDescent="0.15">
      <c r="A28" s="1"/>
      <c r="B28" s="68"/>
      <c r="C28" s="159" t="s">
        <v>89</v>
      </c>
      <c r="D28" s="121" t="s">
        <v>0</v>
      </c>
      <c r="E28" s="69"/>
      <c r="F28" s="68"/>
      <c r="G28" s="136" t="s">
        <v>54</v>
      </c>
      <c r="H28" s="122" t="s">
        <v>0</v>
      </c>
      <c r="I28" s="114"/>
      <c r="J28" s="71" t="s">
        <v>55</v>
      </c>
      <c r="K28" s="149" t="s">
        <v>56</v>
      </c>
      <c r="L28" s="122" t="s">
        <v>0</v>
      </c>
      <c r="M28" s="72"/>
      <c r="N28" s="71" t="s">
        <v>55</v>
      </c>
      <c r="O28" s="123" t="s">
        <v>0</v>
      </c>
      <c r="P28" s="117" t="s">
        <v>71</v>
      </c>
      <c r="Q28" s="85"/>
    </row>
    <row r="29" spans="1:17" ht="13.5" customHeight="1" x14ac:dyDescent="0.15">
      <c r="A29" s="1"/>
      <c r="B29" s="73"/>
      <c r="C29" s="160"/>
      <c r="D29" s="121" t="s">
        <v>1</v>
      </c>
      <c r="E29" s="69"/>
      <c r="F29" s="68"/>
      <c r="G29" s="137"/>
      <c r="H29" s="122" t="s">
        <v>1</v>
      </c>
      <c r="I29" s="114"/>
      <c r="J29" s="71" t="s">
        <v>55</v>
      </c>
      <c r="K29" s="150"/>
      <c r="L29" s="122" t="s">
        <v>1</v>
      </c>
      <c r="M29" s="72"/>
      <c r="N29" s="71" t="s">
        <v>55</v>
      </c>
      <c r="O29" s="123" t="s">
        <v>1</v>
      </c>
      <c r="P29" s="86"/>
      <c r="Q29" s="85"/>
    </row>
    <row r="30" spans="1:17" ht="13.5" customHeight="1" x14ac:dyDescent="0.15">
      <c r="A30" s="1"/>
      <c r="B30" s="68"/>
      <c r="C30" s="68"/>
      <c r="D30" s="68"/>
      <c r="E30" s="68"/>
      <c r="F30" s="68"/>
      <c r="G30" s="68"/>
      <c r="H30" s="68"/>
      <c r="I30" s="74"/>
      <c r="J30" s="68"/>
      <c r="K30" s="68"/>
      <c r="L30" s="75"/>
      <c r="M30" s="68"/>
      <c r="N30" s="68"/>
      <c r="O30" s="68"/>
    </row>
    <row r="31" spans="1:17" ht="13.5" customHeight="1" x14ac:dyDescent="0.15">
      <c r="A31" s="1"/>
      <c r="B31" s="76"/>
      <c r="C31" s="136"/>
      <c r="D31" s="136" t="s">
        <v>59</v>
      </c>
      <c r="E31" s="136" t="s">
        <v>60</v>
      </c>
      <c r="F31" s="133" t="s">
        <v>61</v>
      </c>
      <c r="G31" s="135"/>
      <c r="H31" s="136" t="s">
        <v>62</v>
      </c>
      <c r="I31" s="133" t="s">
        <v>63</v>
      </c>
      <c r="J31" s="134"/>
      <c r="K31" s="135"/>
      <c r="L31" s="133" t="s">
        <v>64</v>
      </c>
      <c r="M31" s="134"/>
      <c r="N31" s="135"/>
      <c r="O31" s="136" t="s">
        <v>65</v>
      </c>
    </row>
    <row r="32" spans="1:17" ht="13.5" customHeight="1" x14ac:dyDescent="0.15">
      <c r="A32" s="1"/>
      <c r="B32" s="76"/>
      <c r="C32" s="137"/>
      <c r="D32" s="137"/>
      <c r="E32" s="137"/>
      <c r="F32" s="124" t="s">
        <v>66</v>
      </c>
      <c r="G32" s="124" t="s">
        <v>67</v>
      </c>
      <c r="H32" s="137"/>
      <c r="I32" s="124" t="s">
        <v>68</v>
      </c>
      <c r="J32" s="125" t="s">
        <v>69</v>
      </c>
      <c r="K32" s="124" t="s">
        <v>70</v>
      </c>
      <c r="L32" s="124" t="s">
        <v>68</v>
      </c>
      <c r="M32" s="125" t="s">
        <v>69</v>
      </c>
      <c r="N32" s="124" t="s">
        <v>70</v>
      </c>
      <c r="O32" s="137"/>
    </row>
    <row r="33" spans="1:17" ht="13.5" customHeight="1" x14ac:dyDescent="0.15">
      <c r="A33" s="1"/>
      <c r="B33" s="2"/>
      <c r="C33" s="124" t="s">
        <v>0</v>
      </c>
      <c r="D33" s="77">
        <f>E28</f>
        <v>0</v>
      </c>
      <c r="E33" s="69"/>
      <c r="F33" s="78">
        <f>ROUNDDOWN((D33+E33)*I28/100,0)</f>
        <v>0</v>
      </c>
      <c r="G33" s="78">
        <f>ROUNDDOWN(D33*I28/100,0)</f>
        <v>0</v>
      </c>
      <c r="H33" s="79">
        <f>ROUNDDOWN((D33+G33)*M28/100,0)</f>
        <v>0</v>
      </c>
      <c r="I33" s="78">
        <f>D33+E33+F33+H33</f>
        <v>0</v>
      </c>
      <c r="J33" s="80"/>
      <c r="K33" s="81">
        <f>IF(Q28=1,ROUNDDOWN(ROUNDDOWN(I33*J33/100,0)*0.8,0),ROUNDDOWN(I33*J33/100,0))</f>
        <v>0</v>
      </c>
      <c r="L33" s="78">
        <f>D33+G33+H33</f>
        <v>0</v>
      </c>
      <c r="M33" s="82"/>
      <c r="N33" s="81">
        <f>IF(Q28=1,0,ROUNDDOWN(L33*M33/100,0))</f>
        <v>0</v>
      </c>
      <c r="O33" s="81">
        <f>K33+N33</f>
        <v>0</v>
      </c>
    </row>
    <row r="34" spans="1:17" ht="13.5" customHeight="1" thickBot="1" x14ac:dyDescent="0.2">
      <c r="A34" s="1"/>
      <c r="B34" s="2"/>
      <c r="C34" s="126" t="s">
        <v>1</v>
      </c>
      <c r="D34" s="108">
        <f>E29</f>
        <v>0</v>
      </c>
      <c r="E34" s="109"/>
      <c r="F34" s="102">
        <f>ROUNDDOWN((D34+E34)*I29/100,0)</f>
        <v>0</v>
      </c>
      <c r="G34" s="102">
        <f>ROUNDDOWN(D34*I29/100,0)</f>
        <v>0</v>
      </c>
      <c r="H34" s="110">
        <f>ROUNDDOWN((D34+G34)*M29/100,0)</f>
        <v>0</v>
      </c>
      <c r="I34" s="102">
        <f>D34+E34+F34+H34</f>
        <v>0</v>
      </c>
      <c r="J34" s="111"/>
      <c r="K34" s="112">
        <f>IF(Q29=1,ROUNDDOWN(ROUNDDOWN(I34*J34/100,0)*0.8,0),ROUNDDOWN(I34*J34/100,0))</f>
        <v>0</v>
      </c>
      <c r="L34" s="102">
        <f>D34+G34+H34</f>
        <v>0</v>
      </c>
      <c r="M34" s="113"/>
      <c r="N34" s="112">
        <f>IF(Q29=1,0,ROUNDDOWN(L34*M34/100,0))</f>
        <v>0</v>
      </c>
      <c r="O34" s="112">
        <f>K34+N34</f>
        <v>0</v>
      </c>
    </row>
    <row r="35" spans="1:17" ht="13.5" customHeight="1" thickTop="1" x14ac:dyDescent="0.15">
      <c r="A35" s="1"/>
      <c r="B35" s="2"/>
      <c r="C35" s="116" t="s">
        <v>2</v>
      </c>
      <c r="D35" s="104"/>
      <c r="E35" s="101"/>
      <c r="F35" s="101"/>
      <c r="G35" s="101"/>
      <c r="H35" s="101"/>
      <c r="I35" s="101"/>
      <c r="J35" s="105"/>
      <c r="K35" s="106">
        <f>K33-K34</f>
        <v>0</v>
      </c>
      <c r="L35" s="101"/>
      <c r="M35" s="107"/>
      <c r="N35" s="106">
        <f>N33-N34</f>
        <v>0</v>
      </c>
      <c r="O35" s="106">
        <f>K35+N35</f>
        <v>0</v>
      </c>
    </row>
    <row r="36" spans="1:17" ht="13.5" customHeight="1" x14ac:dyDescent="0.15">
      <c r="A36" s="1"/>
      <c r="B36" s="43"/>
      <c r="D36" s="57"/>
      <c r="E36" s="57"/>
      <c r="F36" s="2"/>
      <c r="G36" s="2"/>
      <c r="H36" s="2"/>
      <c r="I36" s="3"/>
      <c r="J36" s="2"/>
      <c r="K36" s="2"/>
      <c r="L36" s="4"/>
    </row>
    <row r="37" spans="1:17" ht="13.5" customHeight="1" x14ac:dyDescent="0.15">
      <c r="A37" s="1"/>
      <c r="C37" s="138" t="s">
        <v>3</v>
      </c>
      <c r="D37" s="139"/>
      <c r="E37" s="39" t="s">
        <v>38</v>
      </c>
      <c r="F37" s="39" t="s">
        <v>4</v>
      </c>
      <c r="G37" s="48" t="s">
        <v>7</v>
      </c>
      <c r="H37" s="58" t="s">
        <v>42</v>
      </c>
      <c r="I37" s="59" t="s">
        <v>50</v>
      </c>
      <c r="J37" s="59" t="s">
        <v>51</v>
      </c>
      <c r="K37" s="59" t="s">
        <v>49</v>
      </c>
      <c r="L37" s="39" t="s">
        <v>5</v>
      </c>
      <c r="M37" s="39" t="s">
        <v>6</v>
      </c>
      <c r="N37" s="58" t="s">
        <v>43</v>
      </c>
      <c r="O37" s="58" t="s">
        <v>45</v>
      </c>
    </row>
    <row r="38" spans="1:17" ht="13.5" customHeight="1" x14ac:dyDescent="0.15">
      <c r="A38" s="2"/>
      <c r="B38" s="11"/>
      <c r="C38" s="140"/>
      <c r="D38" s="141"/>
      <c r="E38" s="39" t="s">
        <v>0</v>
      </c>
      <c r="F38" s="98"/>
      <c r="G38" s="99"/>
      <c r="H38" s="98"/>
      <c r="I38" s="100"/>
      <c r="J38" s="118"/>
      <c r="K38" s="100"/>
      <c r="L38" s="98"/>
      <c r="M38" s="98"/>
      <c r="N38" s="98"/>
      <c r="O38" s="100"/>
      <c r="P38" s="6" t="s">
        <v>39</v>
      </c>
    </row>
    <row r="39" spans="1:17" ht="13.5" customHeight="1" x14ac:dyDescent="0.15">
      <c r="A39" s="2"/>
      <c r="B39" s="11"/>
      <c r="C39" s="142"/>
      <c r="D39" s="143"/>
      <c r="E39" s="39" t="s">
        <v>1</v>
      </c>
      <c r="F39" s="98"/>
      <c r="G39" s="99"/>
      <c r="H39" s="98"/>
      <c r="I39" s="100"/>
      <c r="J39" s="118"/>
      <c r="K39" s="100"/>
      <c r="L39" s="98"/>
      <c r="M39" s="98"/>
      <c r="N39" s="98"/>
      <c r="O39" s="100"/>
      <c r="P39" s="6" t="s">
        <v>40</v>
      </c>
    </row>
    <row r="40" spans="1:17" ht="13.5" customHeight="1" x14ac:dyDescent="0.15">
      <c r="A40" s="2"/>
      <c r="B40" s="12"/>
      <c r="C40" s="127" t="s">
        <v>0</v>
      </c>
      <c r="D40" s="101">
        <f>ROUNDDOWN(O33,-3)</f>
        <v>0</v>
      </c>
      <c r="E40" s="40"/>
      <c r="F40" s="7">
        <f>ROUNDDOWN($D40*F$38/1000,0)</f>
        <v>0</v>
      </c>
      <c r="G40" s="7">
        <f>ROUNDDOWN($D40*G$38/1000,0)</f>
        <v>0</v>
      </c>
      <c r="H40" s="64">
        <f>IF($D40&lt;1500000,ROUNDDOWN($D40*H$38/1000,0),ROUNDDOWN(1500000*H$38/1000,0))</f>
        <v>0</v>
      </c>
      <c r="I40" s="64">
        <f>IF($D40&lt;1500000,ROUNDDOWN($D40*I$38/1000,0),ROUNDDOWN(1500000*I$38/1000,0))</f>
        <v>0</v>
      </c>
      <c r="J40" s="64">
        <f>IF($D40&lt;1500000,ROUNDDOWN($D40*J$38/1000,0),ROUNDDOWN(1500000*J$38/1000,0))</f>
        <v>0</v>
      </c>
      <c r="K40" s="64">
        <f>IF($D40&lt;1500000,ROUNDDOWN($D40*K$38/1000,0),ROUNDDOWN(1500000*K$38/1000,0))</f>
        <v>0</v>
      </c>
      <c r="L40" s="64">
        <f>ROUNDDOWN($D40*L$38/1000,0)</f>
        <v>0</v>
      </c>
      <c r="M40" s="64">
        <f>ROUNDDOWN($D40*M$38/1000,0)</f>
        <v>0</v>
      </c>
      <c r="N40" s="64">
        <f>IF($D40&lt;1500000,ROUNDDOWN($D40*N$38/1000,0),ROUNDDOWN(1500000*N$38/1000,0))</f>
        <v>0</v>
      </c>
      <c r="O40" s="64">
        <f>IF($D40&lt;1500000,ROUNDDOWN($D40*O$38/1000,0),ROUNDDOWN(1500000*O$38/1000,0))</f>
        <v>0</v>
      </c>
    </row>
    <row r="41" spans="1:17" ht="13.5" customHeight="1" thickBot="1" x14ac:dyDescent="0.2">
      <c r="A41" s="2"/>
      <c r="B41" s="12"/>
      <c r="C41" s="128" t="s">
        <v>1</v>
      </c>
      <c r="D41" s="102">
        <f>ROUNDDOWN(O34,-3)</f>
        <v>0</v>
      </c>
      <c r="E41" s="41"/>
      <c r="F41" s="8">
        <f>ROUNDDOWN($D41*F$39/1000,0)</f>
        <v>0</v>
      </c>
      <c r="G41" s="8">
        <f>ROUNDDOWN($D41*G$39/1000,0)</f>
        <v>0</v>
      </c>
      <c r="H41" s="65">
        <f>IF($D41&lt;1500000,ROUNDDOWN($D41*H$39/1000,0),ROUNDDOWN(1500000*H$39/1000,0))</f>
        <v>0</v>
      </c>
      <c r="I41" s="65">
        <f>IF($D41&lt;1500000,ROUNDDOWN($D41*I$39/1000,0),ROUNDDOWN(1500000*I$39/1000,0))</f>
        <v>0</v>
      </c>
      <c r="J41" s="65">
        <f>IF($D41&lt;1500000,ROUNDDOWN($D41*J$39/1000,0),ROUNDDOWN(1500000*J$39/1000,0))</f>
        <v>0</v>
      </c>
      <c r="K41" s="65">
        <f>IF($D41&lt;1500000,ROUNDDOWN($D41*K$39/1000,0),ROUNDDOWN(1500000*K$39/1000,0))</f>
        <v>0</v>
      </c>
      <c r="L41" s="66">
        <f>ROUNDDOWN($D41*L$39/1000,0)</f>
        <v>0</v>
      </c>
      <c r="M41" s="66">
        <f>ROUNDDOWN($D41*M$39/1000,0)</f>
        <v>0</v>
      </c>
      <c r="N41" s="65">
        <f>IF($D41&lt;1500000,ROUNDDOWN($D41*N$39/1000,0),ROUNDDOWN(1500000*N$39/1000,0))</f>
        <v>0</v>
      </c>
      <c r="O41" s="65">
        <f>IF($D41&lt;1500000,ROUNDDOWN($D41*O$39/1000,0),ROUNDDOWN(1500000*O$39/1000,0))</f>
        <v>0</v>
      </c>
    </row>
    <row r="42" spans="1:17" ht="14.25" thickTop="1" x14ac:dyDescent="0.15">
      <c r="A42" s="2"/>
      <c r="B42" s="12"/>
      <c r="C42" s="129" t="s">
        <v>2</v>
      </c>
      <c r="D42" s="89" t="s">
        <v>8</v>
      </c>
      <c r="E42" s="90"/>
      <c r="F42" s="91">
        <f t="shared" ref="F42:K42" si="1">F40-F41</f>
        <v>0</v>
      </c>
      <c r="G42" s="91">
        <f t="shared" si="1"/>
        <v>0</v>
      </c>
      <c r="H42" s="91">
        <f t="shared" si="1"/>
        <v>0</v>
      </c>
      <c r="I42" s="91">
        <f t="shared" si="1"/>
        <v>0</v>
      </c>
      <c r="J42" s="91">
        <f t="shared" si="1"/>
        <v>0</v>
      </c>
      <c r="K42" s="91">
        <f t="shared" si="1"/>
        <v>0</v>
      </c>
      <c r="L42" s="91">
        <f>L40-L41</f>
        <v>0</v>
      </c>
      <c r="M42" s="91">
        <f>M40-M41</f>
        <v>0</v>
      </c>
      <c r="N42" s="91">
        <f>N40-N41</f>
        <v>0</v>
      </c>
      <c r="O42" s="91">
        <f>O40-O41</f>
        <v>0</v>
      </c>
    </row>
    <row r="43" spans="1:17" ht="11.25" customHeight="1" x14ac:dyDescent="0.15">
      <c r="B43" s="12"/>
      <c r="E43" s="13"/>
      <c r="K43" s="9"/>
    </row>
    <row r="44" spans="1:17" ht="13.5" customHeight="1" x14ac:dyDescent="0.15">
      <c r="B44" s="12"/>
      <c r="E44" s="13"/>
      <c r="I44" s="103" t="s">
        <v>47</v>
      </c>
      <c r="K44" s="9"/>
    </row>
    <row r="45" spans="1:17" ht="13.5" customHeight="1" x14ac:dyDescent="0.15">
      <c r="B45" s="12"/>
      <c r="E45" s="13"/>
      <c r="I45" s="103"/>
      <c r="K45" s="9"/>
    </row>
    <row r="46" spans="1:17" ht="13.5" customHeight="1" x14ac:dyDescent="0.15">
      <c r="B46" s="12" t="s">
        <v>87</v>
      </c>
      <c r="C46" s="207" t="s">
        <v>88</v>
      </c>
      <c r="D46" s="208"/>
      <c r="E46" s="13"/>
      <c r="I46" s="103"/>
      <c r="K46" s="9"/>
    </row>
    <row r="47" spans="1:17" ht="13.5" customHeight="1" x14ac:dyDescent="0.15">
      <c r="B47" s="12"/>
      <c r="C47" s="209" t="s">
        <v>90</v>
      </c>
      <c r="D47" s="209"/>
      <c r="E47" s="13"/>
      <c r="I47" s="103"/>
      <c r="K47" s="9"/>
    </row>
    <row r="48" spans="1:17" x14ac:dyDescent="0.15">
      <c r="B48" s="87"/>
      <c r="C48" s="20"/>
      <c r="D48" s="146"/>
      <c r="E48" s="146"/>
      <c r="F48" s="2"/>
      <c r="G48" s="2"/>
      <c r="I48" s="60"/>
      <c r="J48" s="2"/>
      <c r="K48" s="2"/>
      <c r="L48" s="4"/>
      <c r="O48" s="83"/>
      <c r="P48" s="84"/>
      <c r="Q48" s="130" t="s">
        <v>80</v>
      </c>
    </row>
    <row r="49" spans="2:17" ht="13.5" customHeight="1" x14ac:dyDescent="0.15">
      <c r="B49" s="68"/>
      <c r="C49" s="147" t="s">
        <v>89</v>
      </c>
      <c r="D49" s="121" t="s">
        <v>0</v>
      </c>
      <c r="E49" s="69"/>
      <c r="F49" s="68"/>
      <c r="G49" s="136" t="s">
        <v>54</v>
      </c>
      <c r="H49" s="122" t="s">
        <v>0</v>
      </c>
      <c r="I49" s="70"/>
      <c r="J49" s="71" t="s">
        <v>55</v>
      </c>
      <c r="K49" s="149" t="s">
        <v>56</v>
      </c>
      <c r="L49" s="122" t="s">
        <v>0</v>
      </c>
      <c r="M49" s="72"/>
      <c r="N49" s="71" t="s">
        <v>55</v>
      </c>
      <c r="O49" s="123" t="s">
        <v>0</v>
      </c>
      <c r="P49" s="117" t="s">
        <v>71</v>
      </c>
      <c r="Q49" s="85"/>
    </row>
    <row r="50" spans="2:17" ht="13.5" customHeight="1" x14ac:dyDescent="0.15">
      <c r="B50" s="68"/>
      <c r="C50" s="148"/>
      <c r="D50" s="121" t="s">
        <v>1</v>
      </c>
      <c r="E50" s="69">
        <v>187700</v>
      </c>
      <c r="F50" s="68"/>
      <c r="G50" s="137"/>
      <c r="H50" s="122" t="s">
        <v>1</v>
      </c>
      <c r="I50" s="70">
        <v>9.4</v>
      </c>
      <c r="J50" s="71" t="s">
        <v>55</v>
      </c>
      <c r="K50" s="150"/>
      <c r="L50" s="122" t="s">
        <v>1</v>
      </c>
      <c r="M50" s="72"/>
      <c r="N50" s="71" t="s">
        <v>55</v>
      </c>
      <c r="O50" s="123" t="s">
        <v>1</v>
      </c>
      <c r="P50" s="86"/>
      <c r="Q50" s="85"/>
    </row>
    <row r="51" spans="2:17" ht="13.5" customHeight="1" x14ac:dyDescent="0.15">
      <c r="B51" s="2"/>
      <c r="C51" s="68"/>
      <c r="D51" s="68"/>
      <c r="E51" s="68"/>
      <c r="F51" s="68"/>
      <c r="G51" s="68"/>
      <c r="H51" s="68"/>
      <c r="I51" s="68"/>
      <c r="J51" s="74"/>
      <c r="K51" s="68"/>
      <c r="L51" s="68"/>
      <c r="M51" s="75"/>
      <c r="N51" s="68"/>
    </row>
    <row r="52" spans="2:17" ht="13.5" customHeight="1" x14ac:dyDescent="0.15">
      <c r="B52" s="76"/>
      <c r="C52" s="136"/>
      <c r="D52" s="136" t="s">
        <v>59</v>
      </c>
      <c r="E52" s="136" t="s">
        <v>60</v>
      </c>
      <c r="F52" s="133" t="s">
        <v>61</v>
      </c>
      <c r="G52" s="135"/>
      <c r="H52" s="136" t="s">
        <v>62</v>
      </c>
      <c r="I52" s="133" t="s">
        <v>63</v>
      </c>
      <c r="J52" s="134"/>
      <c r="K52" s="135"/>
      <c r="L52" s="133" t="s">
        <v>64</v>
      </c>
      <c r="M52" s="134"/>
      <c r="N52" s="135"/>
      <c r="O52" s="136" t="s">
        <v>65</v>
      </c>
      <c r="P52" s="88"/>
    </row>
    <row r="53" spans="2:17" ht="13.5" customHeight="1" x14ac:dyDescent="0.15">
      <c r="B53" s="76"/>
      <c r="C53" s="137"/>
      <c r="D53" s="137"/>
      <c r="E53" s="137"/>
      <c r="F53" s="124" t="s">
        <v>66</v>
      </c>
      <c r="G53" s="124" t="s">
        <v>67</v>
      </c>
      <c r="H53" s="137"/>
      <c r="I53" s="124" t="s">
        <v>68</v>
      </c>
      <c r="J53" s="125" t="s">
        <v>69</v>
      </c>
      <c r="K53" s="124" t="s">
        <v>70</v>
      </c>
      <c r="L53" s="124" t="s">
        <v>68</v>
      </c>
      <c r="M53" s="125" t="s">
        <v>69</v>
      </c>
      <c r="N53" s="124" t="s">
        <v>70</v>
      </c>
      <c r="O53" s="137"/>
      <c r="P53" s="88"/>
    </row>
    <row r="54" spans="2:17" ht="13.5" customHeight="1" x14ac:dyDescent="0.15">
      <c r="B54" s="2"/>
      <c r="C54" s="124" t="s">
        <v>0</v>
      </c>
      <c r="D54" s="77">
        <f>E49</f>
        <v>0</v>
      </c>
      <c r="E54" s="69"/>
      <c r="F54" s="78">
        <f>ROUNDDOWN((D54+E54)*I49/100,0)</f>
        <v>0</v>
      </c>
      <c r="G54" s="78">
        <f>ROUNDDOWN(D54*I49/100,0)</f>
        <v>0</v>
      </c>
      <c r="H54" s="79">
        <f>ROUNDDOWN((D54+G54)*M49/100,0)</f>
        <v>0</v>
      </c>
      <c r="I54" s="78">
        <f>D54+E54+F54+H54</f>
        <v>0</v>
      </c>
      <c r="J54" s="80">
        <v>137.5</v>
      </c>
      <c r="K54" s="81">
        <f>IF(Q49=1,ROUNDDOWN(ROUNDDOWN(I54*J54/100,0)*0.8,0),ROUNDDOWN(I54*J54/100,0))</f>
        <v>0</v>
      </c>
      <c r="L54" s="78">
        <f>D54+G54+H54</f>
        <v>0</v>
      </c>
      <c r="M54" s="82">
        <v>72</v>
      </c>
      <c r="N54" s="81">
        <f>IF(Q49=1,0,ROUNDDOWN(L54*M54/100,0))</f>
        <v>0</v>
      </c>
      <c r="O54" s="81">
        <f>K54+N54</f>
        <v>0</v>
      </c>
      <c r="P54" s="68"/>
    </row>
    <row r="55" spans="2:17" ht="14.25" thickBot="1" x14ac:dyDescent="0.2">
      <c r="B55" s="2"/>
      <c r="C55" s="126" t="s">
        <v>1</v>
      </c>
      <c r="D55" s="108">
        <f>E50</f>
        <v>187700</v>
      </c>
      <c r="E55" s="109"/>
      <c r="F55" s="102">
        <f>ROUNDDOWN((D55+E55)*I50/100,0)</f>
        <v>17643</v>
      </c>
      <c r="G55" s="102">
        <f>ROUNDDOWN(D55*I50/100,0)</f>
        <v>17643</v>
      </c>
      <c r="H55" s="110">
        <f>ROUNDDOWN((D55+G55)*M50/100,0)</f>
        <v>0</v>
      </c>
      <c r="I55" s="102">
        <f>D55+E55+F55+H55</f>
        <v>205343</v>
      </c>
      <c r="J55" s="111">
        <v>137.5</v>
      </c>
      <c r="K55" s="112">
        <f>IF(Q50=1,ROUNDDOWN(ROUNDDOWN(I55*J55/100,0)*0.8,0),ROUNDDOWN(I55*J55/100,0))</f>
        <v>282346</v>
      </c>
      <c r="L55" s="102">
        <f>D55+G55+H55</f>
        <v>205343</v>
      </c>
      <c r="M55" s="113">
        <v>72</v>
      </c>
      <c r="N55" s="112">
        <f>IF(Q50=1,0,ROUNDDOWN(L55*M55/100,0))</f>
        <v>147846</v>
      </c>
      <c r="O55" s="112">
        <f>K55+N55</f>
        <v>430192</v>
      </c>
      <c r="P55" s="68"/>
    </row>
    <row r="56" spans="2:17" ht="15.75" customHeight="1" thickTop="1" x14ac:dyDescent="0.15">
      <c r="B56" s="2"/>
      <c r="C56" s="116" t="s">
        <v>2</v>
      </c>
      <c r="D56" s="104"/>
      <c r="E56" s="101"/>
      <c r="F56" s="101"/>
      <c r="G56" s="101"/>
      <c r="H56" s="101"/>
      <c r="I56" s="101"/>
      <c r="J56" s="105"/>
      <c r="K56" s="106">
        <f>K54-K55</f>
        <v>-282346</v>
      </c>
      <c r="L56" s="101"/>
      <c r="M56" s="107"/>
      <c r="N56" s="106">
        <f>N54-N55</f>
        <v>-147846</v>
      </c>
      <c r="O56" s="106">
        <f>K56+N56</f>
        <v>-430192</v>
      </c>
      <c r="P56" s="68"/>
    </row>
    <row r="57" spans="2:17" ht="13.5" customHeight="1" x14ac:dyDescent="0.15">
      <c r="B57" s="87"/>
      <c r="C57" s="20"/>
      <c r="D57" s="57"/>
      <c r="E57" s="57"/>
      <c r="F57" s="2"/>
      <c r="G57" s="2"/>
      <c r="I57" s="60"/>
      <c r="J57" s="2"/>
      <c r="K57" s="2"/>
      <c r="L57" s="4"/>
    </row>
    <row r="58" spans="2:17" ht="13.5" customHeight="1" x14ac:dyDescent="0.15">
      <c r="B58" s="12"/>
      <c r="C58" s="138" t="s">
        <v>3</v>
      </c>
      <c r="D58" s="139"/>
      <c r="E58" s="39" t="s">
        <v>38</v>
      </c>
      <c r="F58" s="39" t="s">
        <v>4</v>
      </c>
      <c r="G58" s="48" t="s">
        <v>7</v>
      </c>
      <c r="H58" s="58" t="s">
        <v>42</v>
      </c>
      <c r="I58" s="59" t="s">
        <v>50</v>
      </c>
      <c r="J58" s="59" t="s">
        <v>51</v>
      </c>
      <c r="K58" s="59" t="s">
        <v>49</v>
      </c>
      <c r="L58" s="39" t="s">
        <v>5</v>
      </c>
      <c r="M58" s="39" t="s">
        <v>6</v>
      </c>
      <c r="N58" s="58" t="s">
        <v>43</v>
      </c>
      <c r="O58" s="58" t="s">
        <v>45</v>
      </c>
    </row>
    <row r="59" spans="2:17" ht="13.5" customHeight="1" x14ac:dyDescent="0.15">
      <c r="B59" s="11"/>
      <c r="C59" s="140"/>
      <c r="D59" s="141"/>
      <c r="E59" s="39" t="s">
        <v>0</v>
      </c>
      <c r="F59" s="98">
        <v>0</v>
      </c>
      <c r="G59" s="99">
        <v>0</v>
      </c>
      <c r="H59" s="98"/>
      <c r="I59" s="100"/>
      <c r="J59" s="118"/>
      <c r="K59" s="100"/>
      <c r="L59" s="98">
        <v>0</v>
      </c>
      <c r="M59" s="98">
        <v>0</v>
      </c>
      <c r="N59" s="98"/>
      <c r="O59" s="100"/>
      <c r="P59" s="6" t="s">
        <v>39</v>
      </c>
    </row>
    <row r="60" spans="2:17" ht="13.5" customHeight="1" x14ac:dyDescent="0.15">
      <c r="B60" s="11"/>
      <c r="C60" s="142"/>
      <c r="D60" s="143"/>
      <c r="E60" s="39" t="s">
        <v>1</v>
      </c>
      <c r="F60" s="98">
        <v>48.09</v>
      </c>
      <c r="G60" s="99">
        <v>8.82</v>
      </c>
      <c r="H60" s="98"/>
      <c r="I60" s="100"/>
      <c r="J60" s="118"/>
      <c r="K60" s="100"/>
      <c r="L60" s="98">
        <v>48.01</v>
      </c>
      <c r="M60" s="98">
        <v>8.82</v>
      </c>
      <c r="N60" s="98"/>
      <c r="O60" s="100"/>
      <c r="P60" s="6" t="s">
        <v>40</v>
      </c>
      <c r="Q60" s="20"/>
    </row>
    <row r="61" spans="2:17" ht="11.25" customHeight="1" x14ac:dyDescent="0.15">
      <c r="C61" s="127" t="s">
        <v>0</v>
      </c>
      <c r="D61" s="101">
        <f>ROUNDDOWN(O54,-3)</f>
        <v>0</v>
      </c>
      <c r="E61" s="40"/>
      <c r="F61" s="7">
        <f>ROUNDDOWN($D61*F$59/1000,0)</f>
        <v>0</v>
      </c>
      <c r="G61" s="7">
        <f>ROUNDDOWN($D61*G$59/1000,0)</f>
        <v>0</v>
      </c>
      <c r="H61" s="64">
        <f>IF($D61&lt;1500000,ROUNDDOWN($D61*H$59/1000,0),ROUNDDOWN(1500000*H$59/1000,0))</f>
        <v>0</v>
      </c>
      <c r="I61" s="64">
        <f>IF($D61&lt;1500000,ROUNDDOWN($D61*I$59/1000,0),ROUNDDOWN(1500000*I$59/1000,0))</f>
        <v>0</v>
      </c>
      <c r="J61" s="64">
        <f>IF($D61&lt;1500000,ROUNDDOWN($D61*J$59/1000,0),ROUNDDOWN(1500000*J$59/1000,0))</f>
        <v>0</v>
      </c>
      <c r="K61" s="64">
        <f>IF($D61&lt;1500000,ROUNDDOWN($D61*K$59/1000,0),ROUNDDOWN(1500000*K$59/1000,0))</f>
        <v>0</v>
      </c>
      <c r="L61" s="64">
        <f>ROUNDDOWN($D61*L$59/1000,0)</f>
        <v>0</v>
      </c>
      <c r="M61" s="64">
        <f>ROUNDDOWN($D61*M$59/1000,0)</f>
        <v>0</v>
      </c>
      <c r="N61" s="64">
        <f>IF($D61&lt;1500000,ROUNDDOWN($D61*N$59/1000,0),ROUNDDOWN(1500000*N$59/1000,0))</f>
        <v>0</v>
      </c>
      <c r="O61" s="64">
        <f>IF($D61&lt;1500000,ROUNDDOWN($D61*O$59/1000,0),ROUNDDOWN(1500000*O$59/1000,0))</f>
        <v>0</v>
      </c>
    </row>
    <row r="62" spans="2:17" s="10" customFormat="1" ht="13.5" customHeight="1" thickBot="1" x14ac:dyDescent="0.2">
      <c r="B62" s="5"/>
      <c r="C62" s="128" t="s">
        <v>1</v>
      </c>
      <c r="D62" s="102">
        <f>ROUNDDOWN(O55,-3)</f>
        <v>430000</v>
      </c>
      <c r="E62" s="41"/>
      <c r="F62" s="8">
        <f>ROUNDDOWN($D62*F$60/1000,0)</f>
        <v>20678</v>
      </c>
      <c r="G62" s="8">
        <f>ROUNDDOWN($D62*G$60/1000,0)</f>
        <v>3792</v>
      </c>
      <c r="H62" s="65">
        <f>IF($D62&lt;1500000,ROUNDDOWN($D62*H$60/1000,0),ROUNDDOWN(1500000*H$60/1000,0))</f>
        <v>0</v>
      </c>
      <c r="I62" s="65">
        <f>IF($D62&lt;1500000,ROUNDDOWN($D62*I$60/1000,0),ROUNDDOWN(1500000*I$60/1000,0))</f>
        <v>0</v>
      </c>
      <c r="J62" s="65">
        <f>IF($D62&lt;1500000,ROUNDDOWN($D62*J$60/1000,0),ROUNDDOWN(1500000*J$60/1000,0))</f>
        <v>0</v>
      </c>
      <c r="K62" s="65">
        <f>IF($D62&lt;1500000,ROUNDDOWN($D62*K$60/1000,0),ROUNDDOWN(1500000*K$60/1000,0))</f>
        <v>0</v>
      </c>
      <c r="L62" s="66">
        <f>ROUNDDOWN($D62*L$60/1000,0)</f>
        <v>20644</v>
      </c>
      <c r="M62" s="66">
        <f>ROUNDDOWN($D62*M$60/1000,0)</f>
        <v>3792</v>
      </c>
      <c r="N62" s="65">
        <f>IF($D62&lt;1500000,ROUNDDOWN($D62*N$60/1000,0),ROUNDDOWN(1500000*N$60/1000,0))</f>
        <v>0</v>
      </c>
      <c r="O62" s="65">
        <f>IF($D62&lt;1500000,ROUNDDOWN($D62*O$60/1000,0),ROUNDDOWN(1500000*O$60/1000,0))</f>
        <v>0</v>
      </c>
      <c r="P62" s="5"/>
    </row>
    <row r="63" spans="2:17" ht="13.5" customHeight="1" thickTop="1" x14ac:dyDescent="0.15">
      <c r="C63" s="129" t="s">
        <v>2</v>
      </c>
      <c r="D63" s="89" t="s">
        <v>8</v>
      </c>
      <c r="E63" s="90"/>
      <c r="F63" s="91">
        <f t="shared" ref="F63:K63" si="2">F61-F62</f>
        <v>-20678</v>
      </c>
      <c r="G63" s="91">
        <f t="shared" si="2"/>
        <v>-3792</v>
      </c>
      <c r="H63" s="91">
        <f t="shared" si="2"/>
        <v>0</v>
      </c>
      <c r="I63" s="91">
        <f t="shared" si="2"/>
        <v>0</v>
      </c>
      <c r="J63" s="91">
        <f t="shared" si="2"/>
        <v>0</v>
      </c>
      <c r="K63" s="91">
        <f t="shared" si="2"/>
        <v>0</v>
      </c>
      <c r="L63" s="91">
        <f>L61-L62</f>
        <v>-20644</v>
      </c>
      <c r="M63" s="91">
        <f>M61-M62</f>
        <v>-3792</v>
      </c>
      <c r="N63" s="91">
        <f>N61-N62</f>
        <v>0</v>
      </c>
      <c r="O63" s="91">
        <f>O61-O62</f>
        <v>0</v>
      </c>
    </row>
    <row r="64" spans="2:17" ht="13.5" customHeight="1" x14ac:dyDescent="0.15">
      <c r="C64" s="37"/>
      <c r="D64" s="61"/>
      <c r="E64" s="62"/>
      <c r="F64" s="63"/>
      <c r="G64" s="63"/>
      <c r="H64" s="63"/>
      <c r="I64" s="63"/>
      <c r="J64" s="63"/>
      <c r="K64" s="63"/>
      <c r="L64" s="63"/>
      <c r="M64" s="63"/>
      <c r="N64" s="63"/>
      <c r="O64" s="63"/>
    </row>
    <row r="65" spans="1:17" ht="13.5" customHeight="1" x14ac:dyDescent="0.15">
      <c r="I65" s="103" t="s">
        <v>47</v>
      </c>
    </row>
    <row r="66" spans="1:17" ht="13.5" customHeight="1" x14ac:dyDescent="0.15">
      <c r="A66" s="33"/>
      <c r="I66" s="60"/>
    </row>
    <row r="67" spans="1:17" ht="13.5" customHeight="1" x14ac:dyDescent="0.15">
      <c r="A67" s="33" t="s">
        <v>33</v>
      </c>
      <c r="B67" s="32" t="s">
        <v>34</v>
      </c>
      <c r="M67" s="144" t="s">
        <v>83</v>
      </c>
      <c r="N67" s="145"/>
    </row>
    <row r="68" spans="1:17" ht="13.5" customHeight="1" x14ac:dyDescent="0.15">
      <c r="B68" s="32" t="s">
        <v>35</v>
      </c>
      <c r="C68" s="20"/>
      <c r="D68" s="20"/>
      <c r="E68" s="20"/>
      <c r="F68" s="20"/>
      <c r="G68" s="20"/>
      <c r="H68" s="20"/>
      <c r="I68" s="20"/>
      <c r="J68" s="20"/>
      <c r="K68" s="20"/>
      <c r="L68" s="20"/>
      <c r="M68" s="36"/>
      <c r="N68" s="36"/>
      <c r="O68" s="20"/>
      <c r="P68" s="20"/>
      <c r="Q68" s="20"/>
    </row>
    <row r="69" spans="1:17" ht="13.5" customHeight="1" x14ac:dyDescent="0.15">
      <c r="B69" s="32" t="s">
        <v>36</v>
      </c>
      <c r="M69" s="31" t="s">
        <v>30</v>
      </c>
      <c r="N69" s="131" t="s">
        <v>53</v>
      </c>
      <c r="O69" s="131"/>
      <c r="P69" s="131"/>
      <c r="Q69" s="131"/>
    </row>
    <row r="70" spans="1:17" x14ac:dyDescent="0.15">
      <c r="B70" s="42" t="s">
        <v>41</v>
      </c>
      <c r="M70" s="31"/>
      <c r="N70" s="21"/>
      <c r="P70" s="44" t="s">
        <v>84</v>
      </c>
      <c r="Q70" s="115" t="s">
        <v>97</v>
      </c>
    </row>
    <row r="71" spans="1:17" ht="15" customHeight="1" x14ac:dyDescent="0.15">
      <c r="L71" s="33" t="s">
        <v>32</v>
      </c>
      <c r="M71" s="31" t="s">
        <v>31</v>
      </c>
      <c r="N71" s="132"/>
      <c r="O71" s="132"/>
      <c r="P71" s="132"/>
      <c r="Q71" s="132"/>
    </row>
    <row r="72" spans="1:17" x14ac:dyDescent="0.15">
      <c r="P72" s="44" t="s">
        <v>84</v>
      </c>
      <c r="Q72" s="115"/>
    </row>
    <row r="73" spans="1:17" s="20" customFormat="1" ht="11.25" customHeight="1" x14ac:dyDescent="0.15">
      <c r="A73" s="35"/>
      <c r="B73" s="5"/>
      <c r="C73" s="5"/>
      <c r="D73" s="5"/>
      <c r="E73" s="5"/>
      <c r="F73" s="5"/>
      <c r="G73" s="5"/>
      <c r="H73" s="5"/>
      <c r="I73" s="5"/>
      <c r="J73" s="5"/>
      <c r="K73" s="5"/>
      <c r="L73" s="5"/>
      <c r="M73" s="5"/>
      <c r="N73" s="5"/>
      <c r="O73" s="5"/>
      <c r="P73" s="5"/>
      <c r="Q73" s="5"/>
    </row>
    <row r="74" spans="1:17" ht="15.75" customHeight="1" x14ac:dyDescent="0.15">
      <c r="A74" s="32"/>
    </row>
    <row r="75" spans="1:17" x14ac:dyDescent="0.15">
      <c r="A75" s="32"/>
    </row>
    <row r="76" spans="1:17" ht="17.25" customHeight="1" x14ac:dyDescent="0.15"/>
  </sheetData>
  <mergeCells count="78">
    <mergeCell ref="L52:N52"/>
    <mergeCell ref="O52:O53"/>
    <mergeCell ref="C58:D60"/>
    <mergeCell ref="M67:N67"/>
    <mergeCell ref="N69:Q69"/>
    <mergeCell ref="N71:Q71"/>
    <mergeCell ref="C49:C50"/>
    <mergeCell ref="G49:G50"/>
    <mergeCell ref="K49:K50"/>
    <mergeCell ref="C52:C53"/>
    <mergeCell ref="D52:D53"/>
    <mergeCell ref="E52:E53"/>
    <mergeCell ref="F52:G52"/>
    <mergeCell ref="H52:H53"/>
    <mergeCell ref="I52:K52"/>
    <mergeCell ref="L31:N31"/>
    <mergeCell ref="O31:O32"/>
    <mergeCell ref="C37:D39"/>
    <mergeCell ref="C46:D46"/>
    <mergeCell ref="C47:D47"/>
    <mergeCell ref="D48:E48"/>
    <mergeCell ref="C28:C29"/>
    <mergeCell ref="G28:G29"/>
    <mergeCell ref="K28:K29"/>
    <mergeCell ref="C31:C32"/>
    <mergeCell ref="D31:D32"/>
    <mergeCell ref="E31:E32"/>
    <mergeCell ref="F31:G31"/>
    <mergeCell ref="H31:H32"/>
    <mergeCell ref="I31:K31"/>
    <mergeCell ref="F20:G20"/>
    <mergeCell ref="H20:I20"/>
    <mergeCell ref="J20:K20"/>
    <mergeCell ref="L20:M20"/>
    <mergeCell ref="C25:D25"/>
    <mergeCell ref="C26:D26"/>
    <mergeCell ref="B18:E18"/>
    <mergeCell ref="F18:G18"/>
    <mergeCell ref="H18:I18"/>
    <mergeCell ref="J18:K18"/>
    <mergeCell ref="L18:M18"/>
    <mergeCell ref="B19:E20"/>
    <mergeCell ref="F19:G19"/>
    <mergeCell ref="H19:I19"/>
    <mergeCell ref="J19:K19"/>
    <mergeCell ref="L19:M19"/>
    <mergeCell ref="B15:D15"/>
    <mergeCell ref="E15:F15"/>
    <mergeCell ref="G15:H15"/>
    <mergeCell ref="J15:K15"/>
    <mergeCell ref="L15:M15"/>
    <mergeCell ref="B16:D16"/>
    <mergeCell ref="E16:F16"/>
    <mergeCell ref="G16:H16"/>
    <mergeCell ref="J16:K16"/>
    <mergeCell ref="L16:M16"/>
    <mergeCell ref="L10:L11"/>
    <mergeCell ref="M10:M11"/>
    <mergeCell ref="N10:N11"/>
    <mergeCell ref="O10:O11"/>
    <mergeCell ref="P10:P11"/>
    <mergeCell ref="Q10:Q11"/>
    <mergeCell ref="B10:C10"/>
    <mergeCell ref="D10:E10"/>
    <mergeCell ref="H10:H11"/>
    <mergeCell ref="I10:I11"/>
    <mergeCell ref="J10:J11"/>
    <mergeCell ref="K10:K11"/>
    <mergeCell ref="B11:C11"/>
    <mergeCell ref="D11:E11"/>
    <mergeCell ref="H1:I1"/>
    <mergeCell ref="B8:C8"/>
    <mergeCell ref="D8:E8"/>
    <mergeCell ref="F8:G9"/>
    <mergeCell ref="H8:M8"/>
    <mergeCell ref="N8:Q8"/>
    <mergeCell ref="B9:C9"/>
    <mergeCell ref="D9:E9"/>
  </mergeCells>
  <phoneticPr fontId="2"/>
  <conditionalFormatting sqref="H37:K42 N37:O42">
    <cfRule type="expression" dxfId="1" priority="2" stopIfTrue="1">
      <formula>$C$26="短期組合員"</formula>
    </cfRule>
  </conditionalFormatting>
  <conditionalFormatting sqref="H58:K63 N58:O63">
    <cfRule type="expression" dxfId="0" priority="1" stopIfTrue="1">
      <formula>$C$47="短期組合員"</formula>
    </cfRule>
  </conditionalFormatting>
  <dataValidations count="1">
    <dataValidation type="list" allowBlank="1" showInputMessage="1" showErrorMessage="1" sqref="C26:D26 C47:D47">
      <formula1>"　,一般組合員,短期組合員"</formula1>
    </dataValidation>
  </dataValidations>
  <printOptions horizontalCentered="1"/>
  <pageMargins left="0.59055118110236227" right="0.59055118110236227" top="0.59055118110236227" bottom="0.19685039370078741" header="0.31496062992125984" footer="0.51181102362204722"/>
  <pageSetup paperSize="9" scale="59" orientation="landscape" r:id="rId1"/>
  <headerFooter alignWithMargins="0">
    <oddHeader>&amp;R&amp;9&amp;A</oddHeader>
  </headerFooter>
  <ignoredErrors>
    <ignoredError sqref="J19:J2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標準報酬期末分（入力反映様式）</vt:lpstr>
      <vt:lpstr>標準報酬期末分（一般組合員入力例）</vt:lpstr>
      <vt:lpstr>標準報酬期末分（短期組合員入力例）</vt:lpstr>
      <vt:lpstr>'標準報酬期末分（一般組合員入力例）'!Print_Area</vt:lpstr>
      <vt:lpstr>'標準報酬期末分（短期組合員入力例）'!Print_Area</vt:lpstr>
      <vt:lpstr>'標準報酬期末分（入力反映様式）'!Print_Area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智代</dc:creator>
  <cp:lastModifiedBy>Administrator</cp:lastModifiedBy>
  <cp:lastPrinted>2022-09-07T04:52:39Z</cp:lastPrinted>
  <dcterms:created xsi:type="dcterms:W3CDTF">2010-03-25T00:20:37Z</dcterms:created>
  <dcterms:modified xsi:type="dcterms:W3CDTF">2024-03-18T05:41:51Z</dcterms:modified>
</cp:coreProperties>
</file>