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90" windowWidth="17100" windowHeight="9225"/>
  </bookViews>
  <sheets>
    <sheet name="⑦⑧⑨表5％加算確認表" sheetId="4" r:id="rId1"/>
    <sheet name="⑦⑧表10％加算確認表" sheetId="1" r:id="rId2"/>
    <sheet name="5%,10%加算" sheetId="2" r:id="rId3"/>
  </sheets>
  <definedNames>
    <definedName name="_xlnm.Print_Area" localSheetId="0">'⑦⑧⑨表5％加算確認表'!$A$1:$S$46</definedName>
    <definedName name="_xlnm.Print_Area" localSheetId="1">'⑦⑧表10％加算確認表'!$A$1:$Q$46</definedName>
  </definedNames>
  <calcPr calcId="145621"/>
</workbook>
</file>

<file path=xl/calcChain.xml><?xml version="1.0" encoding="utf-8"?>
<calcChain xmlns="http://schemas.openxmlformats.org/spreadsheetml/2006/main">
  <c r="N46" i="1" l="1"/>
  <c r="N45" i="1"/>
  <c r="I22" i="2" l="1"/>
  <c r="I20" i="4" l="1"/>
  <c r="J20" i="4" s="1"/>
  <c r="K20" i="4" s="1"/>
  <c r="P20" i="4" s="1"/>
  <c r="G44" i="4"/>
  <c r="G45" i="4"/>
  <c r="G46" i="4"/>
  <c r="I46" i="2"/>
  <c r="I38" i="2"/>
  <c r="I30" i="2"/>
  <c r="H46" i="1"/>
  <c r="G46" i="1"/>
  <c r="I46" i="1"/>
  <c r="H45" i="1"/>
  <c r="G45" i="1"/>
  <c r="I45" i="1"/>
  <c r="H44" i="1"/>
  <c r="G44" i="1"/>
  <c r="I44" i="1" s="1"/>
  <c r="L44" i="1" s="1"/>
  <c r="O44" i="1" s="1"/>
  <c r="H43" i="1"/>
  <c r="G43" i="1"/>
  <c r="H42" i="1"/>
  <c r="G42" i="1"/>
  <c r="I42" i="1"/>
  <c r="H41" i="1"/>
  <c r="G41" i="1"/>
  <c r="I41" i="1" s="1"/>
  <c r="L41" i="1" s="1"/>
  <c r="O41" i="1" s="1"/>
  <c r="H40" i="1"/>
  <c r="G40" i="1"/>
  <c r="I40" i="1" s="1"/>
  <c r="L40" i="1" s="1"/>
  <c r="O40" i="1" s="1"/>
  <c r="H39" i="1"/>
  <c r="G39" i="1"/>
  <c r="H38" i="1"/>
  <c r="G38" i="1"/>
  <c r="I38" i="1"/>
  <c r="H37" i="1"/>
  <c r="G37" i="1"/>
  <c r="I37" i="1" s="1"/>
  <c r="L37" i="1" s="1"/>
  <c r="O37" i="1" s="1"/>
  <c r="H36" i="1"/>
  <c r="G36" i="1"/>
  <c r="I36" i="1" s="1"/>
  <c r="L36" i="1" s="1"/>
  <c r="O36" i="1" s="1"/>
  <c r="H35" i="1"/>
  <c r="G35" i="1"/>
  <c r="H34" i="1"/>
  <c r="G34" i="1"/>
  <c r="I34" i="1"/>
  <c r="H33" i="1"/>
  <c r="G33" i="1"/>
  <c r="I33" i="1" s="1"/>
  <c r="L33" i="1" s="1"/>
  <c r="O33" i="1" s="1"/>
  <c r="H32" i="1"/>
  <c r="G32" i="1"/>
  <c r="I32" i="1" s="1"/>
  <c r="L32" i="1" s="1"/>
  <c r="O32" i="1" s="1"/>
  <c r="H31" i="1"/>
  <c r="H30" i="1"/>
  <c r="G30" i="1"/>
  <c r="I30" i="1" s="1"/>
  <c r="L30" i="1" s="1"/>
  <c r="O30" i="1" s="1"/>
  <c r="H29" i="1"/>
  <c r="G29" i="1"/>
  <c r="H28" i="1"/>
  <c r="G28" i="1"/>
  <c r="I28" i="1"/>
  <c r="H27" i="1"/>
  <c r="G27" i="1"/>
  <c r="I27" i="1" s="1"/>
  <c r="L27" i="1" s="1"/>
  <c r="O27" i="1" s="1"/>
  <c r="H26" i="1"/>
  <c r="G26" i="1"/>
  <c r="I26" i="1" s="1"/>
  <c r="L26" i="1" s="1"/>
  <c r="O26" i="1" s="1"/>
  <c r="H25" i="1"/>
  <c r="G25" i="1"/>
  <c r="H24" i="1"/>
  <c r="G24" i="1"/>
  <c r="I24" i="1"/>
  <c r="H23" i="1"/>
  <c r="G23" i="1"/>
  <c r="I23" i="1" s="1"/>
  <c r="L23" i="1" s="1"/>
  <c r="O23" i="1" s="1"/>
  <c r="H22" i="1"/>
  <c r="G22" i="1"/>
  <c r="I22" i="1" s="1"/>
  <c r="L22" i="1" s="1"/>
  <c r="O22" i="1" s="1"/>
  <c r="H21" i="1"/>
  <c r="G21" i="1"/>
  <c r="H20" i="1"/>
  <c r="G20" i="1"/>
  <c r="I20" i="1"/>
  <c r="I46" i="4"/>
  <c r="F46" i="4"/>
  <c r="I45" i="4"/>
  <c r="F45" i="4"/>
  <c r="I44" i="4"/>
  <c r="L44" i="4" s="1"/>
  <c r="F44" i="4"/>
  <c r="I43" i="4"/>
  <c r="L43" i="4" s="1"/>
  <c r="I42" i="4"/>
  <c r="I41" i="4"/>
  <c r="I40" i="4"/>
  <c r="I39" i="4"/>
  <c r="I38" i="4"/>
  <c r="I37" i="4"/>
  <c r="I36" i="4"/>
  <c r="L36" i="4" s="1"/>
  <c r="I35" i="4"/>
  <c r="I34" i="4"/>
  <c r="I33" i="4"/>
  <c r="I32" i="4"/>
  <c r="I31" i="4"/>
  <c r="I30" i="4"/>
  <c r="I29" i="4"/>
  <c r="I28" i="4"/>
  <c r="I27" i="4"/>
  <c r="J27" i="4" s="1"/>
  <c r="K27" i="4" s="1"/>
  <c r="P27" i="4" s="1"/>
  <c r="I26" i="4"/>
  <c r="I25" i="4"/>
  <c r="J25" i="4" s="1"/>
  <c r="I23" i="4"/>
  <c r="L23" i="4" s="1"/>
  <c r="I22" i="4"/>
  <c r="I21" i="4"/>
  <c r="I24" i="4"/>
  <c r="H19" i="1"/>
  <c r="G19" i="1"/>
  <c r="I19" i="1"/>
  <c r="J46" i="1"/>
  <c r="J45" i="1"/>
  <c r="J44" i="1"/>
  <c r="J43" i="1"/>
  <c r="J42" i="1"/>
  <c r="J41" i="1"/>
  <c r="J40" i="1"/>
  <c r="J39" i="1"/>
  <c r="J38" i="1"/>
  <c r="J37" i="1"/>
  <c r="J36" i="1"/>
  <c r="J35" i="1"/>
  <c r="J34" i="1"/>
  <c r="J33" i="1"/>
  <c r="J32" i="1"/>
  <c r="J31" i="1"/>
  <c r="J30" i="1"/>
  <c r="J29" i="1"/>
  <c r="J28" i="1"/>
  <c r="J27" i="1"/>
  <c r="J26" i="1"/>
  <c r="J25" i="1"/>
  <c r="J24" i="1"/>
  <c r="J23" i="1"/>
  <c r="J22" i="1"/>
  <c r="J21" i="1"/>
  <c r="J20" i="1"/>
  <c r="J19" i="1"/>
  <c r="O20" i="4"/>
  <c r="G31" i="1"/>
  <c r="I31" i="1" s="1"/>
  <c r="L31" i="1" s="1"/>
  <c r="O31" i="1" s="1"/>
  <c r="M46" i="1"/>
  <c r="M45" i="1"/>
  <c r="M44" i="1"/>
  <c r="M43" i="1"/>
  <c r="M42" i="1"/>
  <c r="M41" i="1"/>
  <c r="M40" i="1"/>
  <c r="M39" i="1"/>
  <c r="M38" i="1"/>
  <c r="M37" i="1"/>
  <c r="M36" i="1"/>
  <c r="M35" i="1"/>
  <c r="M34" i="1"/>
  <c r="M33" i="1"/>
  <c r="M32" i="1"/>
  <c r="M31" i="1"/>
  <c r="M30" i="1"/>
  <c r="M29" i="1"/>
  <c r="M28" i="1"/>
  <c r="M27" i="1"/>
  <c r="M26" i="1"/>
  <c r="M25" i="1"/>
  <c r="M24" i="1"/>
  <c r="M23" i="1"/>
  <c r="M22" i="1"/>
  <c r="M21" i="1"/>
  <c r="M20" i="1"/>
  <c r="O46" i="4"/>
  <c r="O45" i="4"/>
  <c r="O44" i="4"/>
  <c r="O43" i="4"/>
  <c r="O42" i="4"/>
  <c r="O41" i="4"/>
  <c r="O40" i="4"/>
  <c r="O39" i="4"/>
  <c r="O38" i="4"/>
  <c r="O37" i="4"/>
  <c r="O36" i="4"/>
  <c r="O35" i="4"/>
  <c r="O34" i="4"/>
  <c r="O33" i="4"/>
  <c r="O32" i="4"/>
  <c r="O31" i="4"/>
  <c r="O30" i="4"/>
  <c r="O29" i="4"/>
  <c r="O28" i="4"/>
  <c r="O27" i="4"/>
  <c r="O26" i="4"/>
  <c r="O25" i="4"/>
  <c r="O24" i="4"/>
  <c r="O23" i="4"/>
  <c r="O22" i="4"/>
  <c r="O21" i="4"/>
  <c r="M19" i="1"/>
  <c r="I29" i="2"/>
  <c r="I37" i="2"/>
  <c r="I33" i="2"/>
  <c r="I35" i="2"/>
  <c r="I36" i="2"/>
  <c r="I45" i="2"/>
  <c r="I44" i="2"/>
  <c r="I43" i="2"/>
  <c r="I42" i="2"/>
  <c r="I41" i="2"/>
  <c r="I40" i="2"/>
  <c r="I39" i="2"/>
  <c r="I34" i="2"/>
  <c r="I32" i="2"/>
  <c r="I31" i="2"/>
  <c r="I28" i="2"/>
  <c r="I27" i="2"/>
  <c r="I26" i="2"/>
  <c r="I25" i="2"/>
  <c r="I24" i="2"/>
  <c r="I23" i="2"/>
  <c r="I21" i="2"/>
  <c r="I20" i="2"/>
  <c r="I19" i="2"/>
  <c r="I18" i="2"/>
  <c r="I17" i="2"/>
  <c r="I15" i="2"/>
  <c r="I16" i="2"/>
  <c r="L19" i="1"/>
  <c r="O19" i="1" s="1"/>
  <c r="L45" i="1"/>
  <c r="O45" i="1"/>
  <c r="L34" i="1"/>
  <c r="O34" i="1" s="1"/>
  <c r="L38" i="1"/>
  <c r="O38" i="1" s="1"/>
  <c r="L42" i="1"/>
  <c r="O42" i="1" s="1"/>
  <c r="L46" i="1"/>
  <c r="O46" i="1"/>
  <c r="L20" i="1"/>
  <c r="O20" i="1" s="1"/>
  <c r="L24" i="1"/>
  <c r="O24" i="1" s="1"/>
  <c r="L28" i="1"/>
  <c r="O28" i="1" s="1"/>
  <c r="I21" i="1" l="1"/>
  <c r="L21" i="1" s="1"/>
  <c r="O21" i="1" s="1"/>
  <c r="I25" i="1"/>
  <c r="L25" i="1" s="1"/>
  <c r="O25" i="1" s="1"/>
  <c r="I29" i="1"/>
  <c r="L29" i="1" s="1"/>
  <c r="O29" i="1" s="1"/>
  <c r="I35" i="1"/>
  <c r="L35" i="1" s="1"/>
  <c r="O35" i="1" s="1"/>
  <c r="I39" i="1"/>
  <c r="L39" i="1" s="1"/>
  <c r="O39" i="1" s="1"/>
  <c r="I43" i="1"/>
  <c r="L43" i="1" s="1"/>
  <c r="O43" i="1" s="1"/>
  <c r="N19" i="1"/>
  <c r="N20" i="1"/>
  <c r="N22" i="1"/>
  <c r="N24" i="1"/>
  <c r="N26" i="1"/>
  <c r="N28" i="1"/>
  <c r="N30" i="1"/>
  <c r="N32" i="1"/>
  <c r="N34" i="1"/>
  <c r="N36" i="1"/>
  <c r="N38" i="1"/>
  <c r="N40" i="1"/>
  <c r="N42" i="1"/>
  <c r="N44" i="1"/>
  <c r="N21" i="1"/>
  <c r="N23" i="1"/>
  <c r="N25" i="1"/>
  <c r="N27" i="1"/>
  <c r="N29" i="1"/>
  <c r="N31" i="1"/>
  <c r="N33" i="1"/>
  <c r="N35" i="1"/>
  <c r="N37" i="1"/>
  <c r="N39" i="1"/>
  <c r="N41" i="1"/>
  <c r="N43" i="1"/>
  <c r="Q27" i="4"/>
  <c r="J23" i="4"/>
  <c r="L28" i="4"/>
  <c r="J28" i="4"/>
  <c r="K28" i="4" s="1"/>
  <c r="P28" i="4" s="1"/>
  <c r="J39" i="4"/>
  <c r="L39" i="4"/>
  <c r="L40" i="4"/>
  <c r="J40" i="4"/>
  <c r="K40" i="4" s="1"/>
  <c r="P40" i="4" s="1"/>
  <c r="J32" i="4"/>
  <c r="L32" i="4"/>
  <c r="J44" i="4"/>
  <c r="K44" i="4" s="1"/>
  <c r="P44" i="4" s="1"/>
  <c r="J36" i="4"/>
  <c r="K36" i="4" s="1"/>
  <c r="P36" i="4" s="1"/>
  <c r="J21" i="4"/>
  <c r="L21" i="4"/>
  <c r="J26" i="4"/>
  <c r="L26" i="4"/>
  <c r="L29" i="4"/>
  <c r="J29" i="4"/>
  <c r="L30" i="4"/>
  <c r="J30" i="4"/>
  <c r="L34" i="4"/>
  <c r="J34" i="4"/>
  <c r="K34" i="4" s="1"/>
  <c r="P34" i="4" s="1"/>
  <c r="L38" i="4"/>
  <c r="J38" i="4"/>
  <c r="L42" i="4"/>
  <c r="J42" i="4"/>
  <c r="K42" i="4" s="1"/>
  <c r="P42" i="4" s="1"/>
  <c r="N44" i="4"/>
  <c r="L25" i="4"/>
  <c r="L27" i="4"/>
  <c r="N27" i="4" s="1"/>
  <c r="K30" i="4"/>
  <c r="P30" i="4" s="1"/>
  <c r="K39" i="4"/>
  <c r="P39" i="4" s="1"/>
  <c r="J24" i="4"/>
  <c r="K24" i="4" s="1"/>
  <c r="P24" i="4" s="1"/>
  <c r="L24" i="4"/>
  <c r="L20" i="4"/>
  <c r="L22" i="4"/>
  <c r="J22" i="4"/>
  <c r="J31" i="4"/>
  <c r="L31" i="4"/>
  <c r="L33" i="4"/>
  <c r="J33" i="4"/>
  <c r="L35" i="4"/>
  <c r="J35" i="4"/>
  <c r="J37" i="4"/>
  <c r="L37" i="4"/>
  <c r="L41" i="4"/>
  <c r="J41" i="4"/>
  <c r="L45" i="4"/>
  <c r="J45" i="4"/>
  <c r="J46" i="4"/>
  <c r="L46" i="4"/>
  <c r="K23" i="4"/>
  <c r="P23" i="4" s="1"/>
  <c r="K25" i="4"/>
  <c r="P25" i="4" s="1"/>
  <c r="N34" i="4"/>
  <c r="Q34" i="4"/>
  <c r="N42" i="4"/>
  <c r="Q42" i="4"/>
  <c r="K21" i="4"/>
  <c r="P21" i="4" s="1"/>
  <c r="J43" i="4"/>
  <c r="Q25" i="4" l="1"/>
  <c r="Q30" i="4"/>
  <c r="Q36" i="4"/>
  <c r="Q40" i="4"/>
  <c r="Q21" i="4"/>
  <c r="Q23" i="4"/>
  <c r="Q39" i="4"/>
  <c r="Q44" i="4"/>
  <c r="N40" i="4"/>
  <c r="N36" i="4"/>
  <c r="K32" i="4"/>
  <c r="P32" i="4" s="1"/>
  <c r="N32" i="4"/>
  <c r="N21" i="4"/>
  <c r="K38" i="4"/>
  <c r="P38" i="4" s="1"/>
  <c r="K29" i="4"/>
  <c r="P29" i="4" s="1"/>
  <c r="K26" i="4"/>
  <c r="P26" i="4" s="1"/>
  <c r="K46" i="4"/>
  <c r="P46" i="4" s="1"/>
  <c r="N46" i="4"/>
  <c r="K43" i="4"/>
  <c r="P43" i="4" s="1"/>
  <c r="N25" i="4"/>
  <c r="N23" i="4"/>
  <c r="K45" i="4"/>
  <c r="P45" i="4" s="1"/>
  <c r="N45" i="4"/>
  <c r="K41" i="4"/>
  <c r="P41" i="4" s="1"/>
  <c r="K35" i="4"/>
  <c r="P35" i="4" s="1"/>
  <c r="K33" i="4"/>
  <c r="P33" i="4" s="1"/>
  <c r="K22" i="4"/>
  <c r="P22" i="4" s="1"/>
  <c r="N39" i="4"/>
  <c r="N30" i="4"/>
  <c r="K37" i="4"/>
  <c r="P37" i="4" s="1"/>
  <c r="K31" i="4"/>
  <c r="P31" i="4" s="1"/>
  <c r="N31" i="4"/>
  <c r="N24" i="4"/>
  <c r="Q31" i="4" l="1"/>
  <c r="Q22" i="4"/>
  <c r="Q24" i="4"/>
  <c r="Q37" i="4"/>
  <c r="Q33" i="4"/>
  <c r="Q41" i="4"/>
  <c r="Q45" i="4"/>
  <c r="Q26" i="4"/>
  <c r="Q38" i="4"/>
  <c r="Q28" i="4"/>
  <c r="N28" i="4"/>
  <c r="Q20" i="4"/>
  <c r="Q35" i="4"/>
  <c r="Q43" i="4"/>
  <c r="Q46" i="4"/>
  <c r="Q29" i="4"/>
  <c r="Q32" i="4"/>
  <c r="N26" i="4"/>
  <c r="N29" i="4"/>
  <c r="N37" i="4"/>
  <c r="N22" i="4"/>
  <c r="N38" i="4"/>
  <c r="N20" i="4"/>
  <c r="N33" i="4"/>
  <c r="N35" i="4"/>
  <c r="N41" i="4"/>
  <c r="N43" i="4"/>
</calcChain>
</file>

<file path=xl/comments1.xml><?xml version="1.0" encoding="utf-8"?>
<comments xmlns="http://schemas.openxmlformats.org/spreadsheetml/2006/main">
  <authors>
    <author>佐々木　智代</author>
  </authors>
  <commentList>
    <comment ref="C18" authorId="0">
      <text>
        <r>
          <rPr>
            <b/>
            <sz val="9"/>
            <color indexed="81"/>
            <rFont val="ＭＳ Ｐゴシック"/>
            <family val="3"/>
            <charset val="128"/>
          </rPr>
          <t>他府県から引き続いて採用された場合は、他府県の採用年度を入力すること</t>
        </r>
      </text>
    </comment>
  </commentList>
</comments>
</file>

<file path=xl/comments2.xml><?xml version="1.0" encoding="utf-8"?>
<comments xmlns="http://schemas.openxmlformats.org/spreadsheetml/2006/main">
  <authors>
    <author>佐々木　智代</author>
  </authors>
  <commentList>
    <comment ref="F18" authorId="0">
      <text>
        <r>
          <rPr>
            <b/>
            <sz val="9"/>
            <color indexed="81"/>
            <rFont val="ＭＳ Ｐゴシック"/>
            <family val="3"/>
            <charset val="128"/>
          </rPr>
          <t>給料表の異動があった場合は、
現在の給料表に換算した平成8年3月31日の号給を入力すること。</t>
        </r>
      </text>
    </comment>
  </commentList>
</comments>
</file>

<file path=xl/sharedStrings.xml><?xml version="1.0" encoding="utf-8"?>
<sst xmlns="http://schemas.openxmlformats.org/spreadsheetml/2006/main" count="120" uniqueCount="69">
  <si>
    <t>職員コード</t>
    <rPh sb="0" eb="2">
      <t>ショクイン</t>
    </rPh>
    <phoneticPr fontId="1"/>
  </si>
  <si>
    <t>氏名</t>
    <rPh sb="0" eb="2">
      <t>シメイ</t>
    </rPh>
    <phoneticPr fontId="1"/>
  </si>
  <si>
    <t>号給</t>
    <rPh sb="0" eb="1">
      <t>ゴウ</t>
    </rPh>
    <rPh sb="1" eb="2">
      <t>キュウ</t>
    </rPh>
    <phoneticPr fontId="1"/>
  </si>
  <si>
    <t>級</t>
    <rPh sb="0" eb="1">
      <t>キュウ</t>
    </rPh>
    <phoneticPr fontId="1"/>
  </si>
  <si>
    <t>給料表</t>
    <rPh sb="0" eb="2">
      <t>キュウリョウ</t>
    </rPh>
    <rPh sb="2" eb="3">
      <t>ヒョウ</t>
    </rPh>
    <phoneticPr fontId="1"/>
  </si>
  <si>
    <t>平成8年3月31日の給料表級号給</t>
    <rPh sb="0" eb="2">
      <t>ヘイセイ</t>
    </rPh>
    <rPh sb="3" eb="4">
      <t>ネン</t>
    </rPh>
    <rPh sb="5" eb="6">
      <t>ガツ</t>
    </rPh>
    <rPh sb="8" eb="9">
      <t>ニチ</t>
    </rPh>
    <rPh sb="10" eb="12">
      <t>キュウリョウ</t>
    </rPh>
    <rPh sb="12" eb="13">
      <t>ヒョウ</t>
    </rPh>
    <rPh sb="13" eb="14">
      <t>キュウ</t>
    </rPh>
    <rPh sb="14" eb="15">
      <t>ゴウ</t>
    </rPh>
    <rPh sb="15" eb="16">
      <t>キュウ</t>
    </rPh>
    <phoneticPr fontId="1"/>
  </si>
  <si>
    <t>【10％加算経過措置】</t>
    <rPh sb="4" eb="6">
      <t>カサン</t>
    </rPh>
    <rPh sb="6" eb="8">
      <t>ケイカ</t>
    </rPh>
    <rPh sb="8" eb="10">
      <t>ソチ</t>
    </rPh>
    <phoneticPr fontId="1"/>
  </si>
  <si>
    <t>役職加算10%</t>
    <rPh sb="0" eb="2">
      <t>ヤクショク</t>
    </rPh>
    <rPh sb="2" eb="4">
      <t>カサン</t>
    </rPh>
    <phoneticPr fontId="1"/>
  </si>
  <si>
    <t>年</t>
    <rPh sb="0" eb="1">
      <t>トシ</t>
    </rPh>
    <phoneticPr fontId="1"/>
  </si>
  <si>
    <t>現在</t>
    <rPh sb="0" eb="2">
      <t>ゲンザイ</t>
    </rPh>
    <phoneticPr fontId="1"/>
  </si>
  <si>
    <t>10%加算開始号給</t>
    <rPh sb="3" eb="5">
      <t>カサン</t>
    </rPh>
    <rPh sb="5" eb="7">
      <t>カイシ</t>
    </rPh>
    <rPh sb="7" eb="8">
      <t>ゴウ</t>
    </rPh>
    <rPh sb="8" eb="9">
      <t>キュウ</t>
    </rPh>
    <phoneticPr fontId="1"/>
  </si>
  <si>
    <t>8.3.31</t>
    <phoneticPr fontId="1"/>
  </si>
  <si>
    <t>経過措置</t>
    <rPh sb="0" eb="2">
      <t>ケイカ</t>
    </rPh>
    <rPh sb="2" eb="4">
      <t>ソチ</t>
    </rPh>
    <phoneticPr fontId="1"/>
  </si>
  <si>
    <t>加算</t>
    <rPh sb="0" eb="2">
      <t>カサン</t>
    </rPh>
    <phoneticPr fontId="1"/>
  </si>
  <si>
    <t>17年度以前採用</t>
    <rPh sb="2" eb="4">
      <t>ネンド</t>
    </rPh>
    <rPh sb="4" eb="6">
      <t>イゼン</t>
    </rPh>
    <rPh sb="6" eb="8">
      <t>サイヨウ</t>
    </rPh>
    <phoneticPr fontId="1"/>
  </si>
  <si>
    <t>18・19年度採用</t>
    <rPh sb="5" eb="7">
      <t>ネンド</t>
    </rPh>
    <rPh sb="7" eb="9">
      <t>サイヨウ</t>
    </rPh>
    <phoneticPr fontId="1"/>
  </si>
  <si>
    <t>20年度以降採用</t>
    <rPh sb="2" eb="4">
      <t>ネンド</t>
    </rPh>
    <rPh sb="4" eb="6">
      <t>イコウ</t>
    </rPh>
    <rPh sb="6" eb="8">
      <t>サイヨウ</t>
    </rPh>
    <phoneticPr fontId="1"/>
  </si>
  <si>
    <t>号給以上</t>
    <rPh sb="0" eb="1">
      <t>ゴウ</t>
    </rPh>
    <rPh sb="1" eb="2">
      <t>キュウ</t>
    </rPh>
    <rPh sb="2" eb="4">
      <t>イジョウ</t>
    </rPh>
    <phoneticPr fontId="1"/>
  </si>
  <si>
    <t>号給以下</t>
    <rPh sb="0" eb="1">
      <t>ゴウ</t>
    </rPh>
    <rPh sb="1" eb="2">
      <t>キュウ</t>
    </rPh>
    <rPh sb="2" eb="4">
      <t>イカ</t>
    </rPh>
    <phoneticPr fontId="1"/>
  </si>
  <si>
    <t>年</t>
    <rPh sb="0" eb="1">
      <t>ネン</t>
    </rPh>
    <phoneticPr fontId="1"/>
  </si>
  <si>
    <t>月</t>
    <rPh sb="0" eb="1">
      <t>ガツ</t>
    </rPh>
    <phoneticPr fontId="1"/>
  </si>
  <si>
    <t>日現在</t>
    <rPh sb="0" eb="1">
      <t>ニチ</t>
    </rPh>
    <rPh sb="1" eb="3">
      <t>ゲンザイ</t>
    </rPh>
    <phoneticPr fontId="1"/>
  </si>
  <si>
    <t>【5％加算経過措置】</t>
    <rPh sb="3" eb="5">
      <t>カサン</t>
    </rPh>
    <rPh sb="5" eb="7">
      <t>ケイカ</t>
    </rPh>
    <rPh sb="7" eb="9">
      <t>ソチ</t>
    </rPh>
    <phoneticPr fontId="1"/>
  </si>
  <si>
    <t>役職加算5%</t>
    <rPh sb="0" eb="2">
      <t>ヤクショク</t>
    </rPh>
    <rPh sb="2" eb="4">
      <t>カサン</t>
    </rPh>
    <phoneticPr fontId="1"/>
  </si>
  <si>
    <t>【10％加算】</t>
    <rPh sb="4" eb="6">
      <t>カサン</t>
    </rPh>
    <phoneticPr fontId="1"/>
  </si>
  <si>
    <t>【5%加算】</t>
    <rPh sb="3" eb="5">
      <t>カサン</t>
    </rPh>
    <phoneticPr fontId="1"/>
  </si>
  <si>
    <t>10％加算　　　　　開始号給</t>
    <rPh sb="3" eb="5">
      <t>カサン</t>
    </rPh>
    <rPh sb="10" eb="12">
      <t>カイシ</t>
    </rPh>
    <rPh sb="12" eb="13">
      <t>ゴウ</t>
    </rPh>
    <rPh sb="13" eb="14">
      <t>キュウ</t>
    </rPh>
    <phoneticPr fontId="1"/>
  </si>
  <si>
    <t>5%加算開始号給</t>
    <rPh sb="2" eb="4">
      <t>カサン</t>
    </rPh>
    <rPh sb="4" eb="6">
      <t>カイシ</t>
    </rPh>
    <rPh sb="6" eb="7">
      <t>ゴウ</t>
    </rPh>
    <rPh sb="7" eb="8">
      <t>キュウ</t>
    </rPh>
    <phoneticPr fontId="1"/>
  </si>
  <si>
    <t>現在の号給</t>
    <rPh sb="0" eb="2">
      <t>ゲンザイ</t>
    </rPh>
    <rPh sb="3" eb="4">
      <t>ゴウ</t>
    </rPh>
    <rPh sb="4" eb="5">
      <t>キュウ</t>
    </rPh>
    <phoneticPr fontId="1"/>
  </si>
  <si>
    <t>表級</t>
    <rPh sb="0" eb="1">
      <t>ヒョウ</t>
    </rPh>
    <rPh sb="1" eb="2">
      <t>キュウ</t>
    </rPh>
    <phoneticPr fontId="1"/>
  </si>
  <si>
    <t>表級年</t>
    <rPh sb="0" eb="1">
      <t>ヒョウ</t>
    </rPh>
    <rPh sb="1" eb="2">
      <t>キュウ</t>
    </rPh>
    <rPh sb="2" eb="3">
      <t>ネン</t>
    </rPh>
    <phoneticPr fontId="1"/>
  </si>
  <si>
    <t>C#41</t>
    <phoneticPr fontId="1"/>
  </si>
  <si>
    <t>正）減額率</t>
    <rPh sb="0" eb="1">
      <t>セイ</t>
    </rPh>
    <rPh sb="2" eb="4">
      <t>ゲンガク</t>
    </rPh>
    <rPh sb="4" eb="5">
      <t>リツ</t>
    </rPh>
    <phoneticPr fontId="1"/>
  </si>
  <si>
    <t>標準設定</t>
    <rPh sb="0" eb="2">
      <t>ヒョウジュン</t>
    </rPh>
    <rPh sb="2" eb="4">
      <t>セッテイ</t>
    </rPh>
    <phoneticPr fontId="1"/>
  </si>
  <si>
    <t>正）加算率</t>
    <rPh sb="0" eb="1">
      <t>セイ</t>
    </rPh>
    <rPh sb="2" eb="4">
      <t>カサン</t>
    </rPh>
    <rPh sb="4" eb="5">
      <t>リツ</t>
    </rPh>
    <phoneticPr fontId="1"/>
  </si>
  <si>
    <r>
      <t>高校教育職・中小教育職・技能労務職　役職加算</t>
    </r>
    <r>
      <rPr>
        <b/>
        <u/>
        <sz val="14"/>
        <rFont val="ＭＳ Ｐゴシック"/>
        <family val="3"/>
        <charset val="128"/>
      </rPr>
      <t>５％</t>
    </r>
    <r>
      <rPr>
        <b/>
        <sz val="14"/>
        <rFont val="ＭＳ Ｐゴシック"/>
        <family val="3"/>
        <charset val="128"/>
      </rPr>
      <t>経過措置　確認表</t>
    </r>
    <rPh sb="0" eb="2">
      <t>コウコウ</t>
    </rPh>
    <rPh sb="2" eb="4">
      <t>キョウイク</t>
    </rPh>
    <rPh sb="4" eb="5">
      <t>ショク</t>
    </rPh>
    <rPh sb="6" eb="8">
      <t>チュウショウ</t>
    </rPh>
    <rPh sb="8" eb="10">
      <t>キョウイク</t>
    </rPh>
    <rPh sb="10" eb="11">
      <t>ショク</t>
    </rPh>
    <rPh sb="12" eb="14">
      <t>ギノウ</t>
    </rPh>
    <rPh sb="14" eb="16">
      <t>ロウム</t>
    </rPh>
    <rPh sb="16" eb="17">
      <t>ショク</t>
    </rPh>
    <rPh sb="18" eb="20">
      <t>ヤクショク</t>
    </rPh>
    <rPh sb="20" eb="22">
      <t>カサン</t>
    </rPh>
    <rPh sb="24" eb="26">
      <t>ケイカ</t>
    </rPh>
    <rPh sb="26" eb="28">
      <t>ソチ</t>
    </rPh>
    <rPh sb="29" eb="31">
      <t>カクニン</t>
    </rPh>
    <rPh sb="31" eb="32">
      <t>ヒョウ</t>
    </rPh>
    <phoneticPr fontId="1"/>
  </si>
  <si>
    <t>≪　</t>
    <phoneticPr fontId="1"/>
  </si>
  <si>
    <r>
      <t>高校教育職・中小教育職２級　　役職加算</t>
    </r>
    <r>
      <rPr>
        <b/>
        <u/>
        <sz val="14"/>
        <rFont val="ＭＳ Ｐゴシック"/>
        <family val="3"/>
        <charset val="128"/>
      </rPr>
      <t>10％</t>
    </r>
    <r>
      <rPr>
        <b/>
        <sz val="14"/>
        <rFont val="ＭＳ Ｐゴシック"/>
        <family val="3"/>
        <charset val="128"/>
      </rPr>
      <t>経過措置　確認表</t>
    </r>
    <rPh sb="0" eb="2">
      <t>コウコウ</t>
    </rPh>
    <rPh sb="2" eb="4">
      <t>キョウイク</t>
    </rPh>
    <rPh sb="4" eb="5">
      <t>ショク</t>
    </rPh>
    <rPh sb="6" eb="8">
      <t>チュウショウ</t>
    </rPh>
    <rPh sb="8" eb="10">
      <t>キョウイク</t>
    </rPh>
    <rPh sb="10" eb="11">
      <t>ショク</t>
    </rPh>
    <rPh sb="12" eb="13">
      <t>キュウ</t>
    </rPh>
    <rPh sb="15" eb="17">
      <t>ヤクショク</t>
    </rPh>
    <rPh sb="17" eb="19">
      <t>カサン</t>
    </rPh>
    <rPh sb="22" eb="24">
      <t>ケイカ</t>
    </rPh>
    <rPh sb="24" eb="26">
      <t>ソチ</t>
    </rPh>
    <rPh sb="27" eb="29">
      <t>カクニン</t>
    </rPh>
    <rPh sb="29" eb="30">
      <t>ヒョウ</t>
    </rPh>
    <phoneticPr fontId="1"/>
  </si>
  <si>
    <t>ここだけ入力する</t>
    <rPh sb="4" eb="6">
      <t>ニュウリョク</t>
    </rPh>
    <phoneticPr fontId="1"/>
  </si>
  <si>
    <t>標準設定率</t>
    <rPh sb="0" eb="2">
      <t>ヒョウジュン</t>
    </rPh>
    <rPh sb="2" eb="4">
      <t>セッテイ</t>
    </rPh>
    <rPh sb="4" eb="5">
      <t>リツ</t>
    </rPh>
    <phoneticPr fontId="1"/>
  </si>
  <si>
    <t>は随時昇給期等ごとに入力する。）</t>
    <rPh sb="1" eb="3">
      <t>ズイジ</t>
    </rPh>
    <rPh sb="3" eb="5">
      <t>ショウキュウ</t>
    </rPh>
    <rPh sb="5" eb="6">
      <t>キ</t>
    </rPh>
    <rPh sb="6" eb="7">
      <t>トウ</t>
    </rPh>
    <rPh sb="10" eb="12">
      <t>ニュウリョク</t>
    </rPh>
    <phoneticPr fontId="1"/>
  </si>
  <si>
    <t>≪確認対象者≫</t>
    <rPh sb="1" eb="3">
      <t>カクニン</t>
    </rPh>
    <rPh sb="3" eb="5">
      <t>タイショウ</t>
    </rPh>
    <rPh sb="5" eb="6">
      <t>シャ</t>
    </rPh>
    <phoneticPr fontId="1"/>
  </si>
  <si>
    <t>高校教育職</t>
    <rPh sb="0" eb="2">
      <t>コウコウ</t>
    </rPh>
    <rPh sb="2" eb="4">
      <t>キョウイク</t>
    </rPh>
    <rPh sb="4" eb="5">
      <t>ショク</t>
    </rPh>
    <phoneticPr fontId="1"/>
  </si>
  <si>
    <t>中小教育職</t>
    <rPh sb="0" eb="2">
      <t>チュウショウ</t>
    </rPh>
    <rPh sb="2" eb="4">
      <t>キョウイク</t>
    </rPh>
    <rPh sb="4" eb="5">
      <t>ショク</t>
    </rPh>
    <phoneticPr fontId="1"/>
  </si>
  <si>
    <t>2級</t>
    <rPh sb="1" eb="2">
      <t>キュウ</t>
    </rPh>
    <phoneticPr fontId="1"/>
  </si>
  <si>
    <t>≪注意点≫</t>
    <rPh sb="1" eb="4">
      <t>チュウイテン</t>
    </rPh>
    <phoneticPr fontId="1"/>
  </si>
  <si>
    <t>1級</t>
    <rPh sb="1" eb="2">
      <t>キュウ</t>
    </rPh>
    <phoneticPr fontId="1"/>
  </si>
  <si>
    <t>採用　　　　　　　　年度　　　　　　　　　　　　（平成）</t>
    <rPh sb="0" eb="2">
      <t>サイヨウ</t>
    </rPh>
    <rPh sb="10" eb="12">
      <t>ネンド</t>
    </rPh>
    <rPh sb="25" eb="27">
      <t>ヘイセイ</t>
    </rPh>
    <phoneticPr fontId="1"/>
  </si>
  <si>
    <t>技能労務職</t>
    <rPh sb="0" eb="2">
      <t>ギノウ</t>
    </rPh>
    <rPh sb="2" eb="4">
      <t>ロウム</t>
    </rPh>
    <rPh sb="4" eb="5">
      <t>ショク</t>
    </rPh>
    <phoneticPr fontId="1"/>
  </si>
  <si>
    <t>号給以上の者</t>
    <rPh sb="0" eb="1">
      <t>ゴウ</t>
    </rPh>
    <rPh sb="1" eb="2">
      <t>キュウ</t>
    </rPh>
    <rPh sb="2" eb="4">
      <t>イジョウ</t>
    </rPh>
    <rPh sb="5" eb="6">
      <t>モノ</t>
    </rPh>
    <phoneticPr fontId="1"/>
  </si>
  <si>
    <t>正規職員のみ（臨時的任用職員、再任用職員は確認及び入力不要。）</t>
    <rPh sb="0" eb="2">
      <t>セイキ</t>
    </rPh>
    <rPh sb="2" eb="4">
      <t>ショクイン</t>
    </rPh>
    <rPh sb="7" eb="10">
      <t>リンジテキ</t>
    </rPh>
    <rPh sb="10" eb="12">
      <t>ニンヨウ</t>
    </rPh>
    <rPh sb="12" eb="14">
      <t>ショクイン</t>
    </rPh>
    <rPh sb="15" eb="18">
      <t>サイニンヨウ</t>
    </rPh>
    <rPh sb="18" eb="20">
      <t>ショクイン</t>
    </rPh>
    <rPh sb="21" eb="23">
      <t>カクニン</t>
    </rPh>
    <rPh sb="23" eb="24">
      <t>オヨ</t>
    </rPh>
    <rPh sb="25" eb="27">
      <t>ニュウリョク</t>
    </rPh>
    <rPh sb="27" eb="29">
      <t>フヨウ</t>
    </rPh>
    <phoneticPr fontId="1"/>
  </si>
  <si>
    <t>・既に役職加算の適用を受けている者については引き続き役職加算の適用を受ける。</t>
    <rPh sb="1" eb="2">
      <t>スデ</t>
    </rPh>
    <rPh sb="3" eb="5">
      <t>ヤクショク</t>
    </rPh>
    <rPh sb="5" eb="7">
      <t>カサン</t>
    </rPh>
    <rPh sb="8" eb="10">
      <t>テキヨウ</t>
    </rPh>
    <rPh sb="11" eb="12">
      <t>ウ</t>
    </rPh>
    <rPh sb="16" eb="17">
      <t>モノ</t>
    </rPh>
    <rPh sb="22" eb="23">
      <t>ヒ</t>
    </rPh>
    <rPh sb="24" eb="25">
      <t>ツヅ</t>
    </rPh>
    <rPh sb="26" eb="28">
      <t>ヤクショク</t>
    </rPh>
    <rPh sb="28" eb="30">
      <t>カサン</t>
    </rPh>
    <rPh sb="31" eb="33">
      <t>テキヨウ</t>
    </rPh>
    <rPh sb="34" eb="35">
      <t>ウ</t>
    </rPh>
    <phoneticPr fontId="1"/>
  </si>
  <si>
    <t>≫</t>
    <phoneticPr fontId="1"/>
  </si>
  <si>
    <t>給料減額率</t>
    <rPh sb="0" eb="2">
      <t>キュウリョウ</t>
    </rPh>
    <rPh sb="2" eb="4">
      <t>ゲンガク</t>
    </rPh>
    <rPh sb="4" eb="5">
      <t>リツ</t>
    </rPh>
    <phoneticPr fontId="1"/>
  </si>
  <si>
    <t>71号給～89号給の者</t>
    <rPh sb="2" eb="3">
      <t>ゴウ</t>
    </rPh>
    <rPh sb="3" eb="4">
      <t>キュウ</t>
    </rPh>
    <rPh sb="7" eb="8">
      <t>ゴウ</t>
    </rPh>
    <rPh sb="8" eb="9">
      <t>キュウ</t>
    </rPh>
    <rPh sb="10" eb="11">
      <t>モノ</t>
    </rPh>
    <phoneticPr fontId="1"/>
  </si>
  <si>
    <t>47号給～65号給の者</t>
    <rPh sb="2" eb="3">
      <t>ゴウ</t>
    </rPh>
    <rPh sb="3" eb="4">
      <t>キュウ</t>
    </rPh>
    <rPh sb="7" eb="8">
      <t>ゴウ</t>
    </rPh>
    <rPh sb="8" eb="9">
      <t>キュウ</t>
    </rPh>
    <rPh sb="10" eb="11">
      <t>モノ</t>
    </rPh>
    <phoneticPr fontId="1"/>
  </si>
  <si>
    <t>・Q01,Q50の入力がなければ、標準設定の減額率及び役職加算率で処理されることになる。</t>
    <rPh sb="9" eb="11">
      <t>ニュウリョク</t>
    </rPh>
    <rPh sb="17" eb="19">
      <t>ヒョウジュン</t>
    </rPh>
    <rPh sb="19" eb="21">
      <t>セッテイ</t>
    </rPh>
    <rPh sb="22" eb="24">
      <t>ゲンガク</t>
    </rPh>
    <rPh sb="24" eb="25">
      <t>リツ</t>
    </rPh>
    <rPh sb="25" eb="26">
      <t>オヨ</t>
    </rPh>
    <rPh sb="27" eb="29">
      <t>ヤクショク</t>
    </rPh>
    <rPh sb="29" eb="31">
      <t>カサン</t>
    </rPh>
    <rPh sb="31" eb="32">
      <t>リツ</t>
    </rPh>
    <rPh sb="33" eb="35">
      <t>ショリ</t>
    </rPh>
    <phoneticPr fontId="1"/>
  </si>
  <si>
    <t>・Q01で減額率を入力する必要のある者は次のとおり。</t>
    <rPh sb="5" eb="7">
      <t>ゲンガク</t>
    </rPh>
    <rPh sb="7" eb="8">
      <t>リツ</t>
    </rPh>
    <rPh sb="9" eb="11">
      <t>ニュウリョク</t>
    </rPh>
    <rPh sb="13" eb="15">
      <t>ヒツヨウ</t>
    </rPh>
    <rPh sb="18" eb="19">
      <t>モノ</t>
    </rPh>
    <rPh sb="20" eb="21">
      <t>ツギ</t>
    </rPh>
    <phoneticPr fontId="1"/>
  </si>
  <si>
    <t>Q01給与の減額率設定</t>
    <rPh sb="3" eb="5">
      <t>キュウヨ</t>
    </rPh>
    <rPh sb="6" eb="8">
      <t>ゲンガク</t>
    </rPh>
    <rPh sb="8" eb="9">
      <t>リツ</t>
    </rPh>
    <rPh sb="9" eb="11">
      <t>セッテイ</t>
    </rPh>
    <phoneticPr fontId="1"/>
  </si>
  <si>
    <t>　　　（役職加算５％経過措置該当者）</t>
    <rPh sb="4" eb="6">
      <t>ヤクショク</t>
    </rPh>
    <rPh sb="6" eb="8">
      <t>カサン</t>
    </rPh>
    <rPh sb="10" eb="12">
      <t>ケイカ</t>
    </rPh>
    <rPh sb="12" eb="14">
      <t>ソチ</t>
    </rPh>
    <rPh sb="14" eb="17">
      <t>ガイトウシャ</t>
    </rPh>
    <phoneticPr fontId="1"/>
  </si>
  <si>
    <t>※復職時等号給に変動がある場合は注意すること</t>
    <rPh sb="1" eb="2">
      <t>フク</t>
    </rPh>
    <rPh sb="2" eb="3">
      <t>ショク</t>
    </rPh>
    <rPh sb="3" eb="4">
      <t>ジ</t>
    </rPh>
    <rPh sb="4" eb="5">
      <t>トウ</t>
    </rPh>
    <rPh sb="5" eb="6">
      <t>ゴウ</t>
    </rPh>
    <rPh sb="6" eb="7">
      <t>キュウ</t>
    </rPh>
    <rPh sb="8" eb="10">
      <t>ヘンドウ</t>
    </rPh>
    <rPh sb="13" eb="15">
      <t>バアイ</t>
    </rPh>
    <rPh sb="16" eb="18">
      <t>チュウイ</t>
    </rPh>
    <phoneticPr fontId="1"/>
  </si>
  <si>
    <t>　　　（役職加算10％経過措置該当者）</t>
    <rPh sb="4" eb="6">
      <t>ヤクショク</t>
    </rPh>
    <rPh sb="6" eb="8">
      <t>カサン</t>
    </rPh>
    <rPh sb="11" eb="13">
      <t>ケイカ</t>
    </rPh>
    <rPh sb="13" eb="15">
      <t>ソチ</t>
    </rPh>
    <rPh sb="15" eb="18">
      <t>ガイトウシャ</t>
    </rPh>
    <phoneticPr fontId="1"/>
  </si>
  <si>
    <t>役職加算率</t>
    <rPh sb="0" eb="2">
      <t>ヤクショク</t>
    </rPh>
    <rPh sb="2" eb="4">
      <t>カサン</t>
    </rPh>
    <rPh sb="4" eb="5">
      <t>リツ</t>
    </rPh>
    <phoneticPr fontId="1"/>
  </si>
  <si>
    <t>日</t>
    <rPh sb="0" eb="1">
      <t>ニチ</t>
    </rPh>
    <phoneticPr fontId="1"/>
  </si>
  <si>
    <t>現在　≫</t>
    <rPh sb="0" eb="2">
      <t>ゲンザイ</t>
    </rPh>
    <phoneticPr fontId="1"/>
  </si>
  <si>
    <t>39号給～56号給の者</t>
    <rPh sb="2" eb="3">
      <t>ゴウ</t>
    </rPh>
    <rPh sb="3" eb="4">
      <t>キュウ</t>
    </rPh>
    <rPh sb="7" eb="8">
      <t>ゴウ</t>
    </rPh>
    <rPh sb="8" eb="9">
      <t>キュウ</t>
    </rPh>
    <rPh sb="10" eb="11">
      <t>モノ</t>
    </rPh>
    <phoneticPr fontId="1"/>
  </si>
  <si>
    <t>47号給以上に達した者</t>
    <rPh sb="2" eb="3">
      <t>ゴウ</t>
    </rPh>
    <rPh sb="3" eb="4">
      <t>キュウ</t>
    </rPh>
    <rPh sb="4" eb="6">
      <t>イジョウ</t>
    </rPh>
    <rPh sb="7" eb="8">
      <t>タッ</t>
    </rPh>
    <rPh sb="10" eb="11">
      <t>モノ</t>
    </rPh>
    <phoneticPr fontId="1"/>
  </si>
  <si>
    <t>　26年4月1日以降は自動設定（役職加算の経過措置を含む）であるが、休職等自動設定対象外となった職員</t>
    <rPh sb="3" eb="4">
      <t>ネン</t>
    </rPh>
    <rPh sb="5" eb="6">
      <t>ガツ</t>
    </rPh>
    <rPh sb="7" eb="8">
      <t>ヒ</t>
    </rPh>
    <rPh sb="8" eb="10">
      <t>イコウ</t>
    </rPh>
    <rPh sb="11" eb="13">
      <t>ジドウ</t>
    </rPh>
    <rPh sb="13" eb="15">
      <t>セッテイ</t>
    </rPh>
    <rPh sb="16" eb="18">
      <t>ヤクショク</t>
    </rPh>
    <rPh sb="18" eb="20">
      <t>カサン</t>
    </rPh>
    <rPh sb="21" eb="23">
      <t>ケイカ</t>
    </rPh>
    <rPh sb="23" eb="25">
      <t>ソチ</t>
    </rPh>
    <rPh sb="26" eb="27">
      <t>フク</t>
    </rPh>
    <rPh sb="34" eb="36">
      <t>キュウショク</t>
    </rPh>
    <rPh sb="36" eb="37">
      <t>トウ</t>
    </rPh>
    <rPh sb="37" eb="39">
      <t>ジドウ</t>
    </rPh>
    <rPh sb="39" eb="41">
      <t>セッテイ</t>
    </rPh>
    <rPh sb="41" eb="44">
      <t>タイショウガイ</t>
    </rPh>
    <rPh sb="48" eb="50">
      <t>ショクイン</t>
    </rPh>
    <phoneticPr fontId="1"/>
  </si>
  <si>
    <r>
      <t>　日　　現在　</t>
    </r>
    <r>
      <rPr>
        <b/>
        <sz val="11"/>
        <rFont val="ＭＳ Ｐゴシック"/>
        <family val="3"/>
        <charset val="128"/>
      </rPr>
      <t>≫</t>
    </r>
    <rPh sb="1" eb="2">
      <t>ニチ</t>
    </rPh>
    <rPh sb="4" eb="6">
      <t>ゲンザイ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</si>
</sst>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4">
    <font>
      <sz val="11"/>
      <name val="ＭＳ Ｐゴシック"/>
      <family val="3"/>
      <charset val="128"/>
    </font>
    <font>
      <sz val="6"/>
      <name val="ＭＳ Ｐゴシック"/>
      <family val="3"/>
      <charset val="128"/>
    </font>
    <font>
      <sz val="9"/>
      <name val="ＭＳ Ｐゴシック"/>
      <family val="3"/>
      <charset val="128"/>
    </font>
    <font>
      <sz val="10"/>
      <name val="ＭＳ Ｐゴシック"/>
      <family val="3"/>
      <charset val="128"/>
    </font>
    <font>
      <b/>
      <sz val="11"/>
      <name val="ＭＳ Ｐゴシック"/>
      <family val="3"/>
      <charset val="128"/>
    </font>
    <font>
      <b/>
      <sz val="12"/>
      <name val="ＭＳ Ｐゴシック"/>
      <family val="3"/>
      <charset val="128"/>
    </font>
    <font>
      <b/>
      <sz val="10"/>
      <name val="ＭＳ Ｐゴシック"/>
      <family val="3"/>
      <charset val="128"/>
    </font>
    <font>
      <b/>
      <sz val="9"/>
      <name val="ＭＳ Ｐゴシック"/>
      <family val="3"/>
      <charset val="128"/>
    </font>
    <font>
      <b/>
      <u/>
      <sz val="14"/>
      <name val="ＭＳ Ｐゴシック"/>
      <family val="3"/>
      <charset val="128"/>
    </font>
    <font>
      <b/>
      <sz val="8"/>
      <name val="ＭＳ Ｐゴシック"/>
      <family val="3"/>
      <charset val="128"/>
    </font>
    <font>
      <sz val="11"/>
      <name val="ＭＳ Ｐゴシック"/>
      <family val="3"/>
      <charset val="128"/>
    </font>
    <font>
      <b/>
      <sz val="14"/>
      <name val="ＭＳ Ｐゴシック"/>
      <family val="3"/>
      <charset val="128"/>
    </font>
    <font>
      <b/>
      <sz val="9"/>
      <color indexed="81"/>
      <name val="ＭＳ Ｐゴシック"/>
      <family val="3"/>
      <charset val="128"/>
    </font>
    <font>
      <b/>
      <u/>
      <sz val="10"/>
      <name val="ＭＳ Ｐゴシック"/>
      <family val="3"/>
      <charset val="128"/>
    </font>
  </fonts>
  <fills count="4">
    <fill>
      <patternFill patternType="none"/>
    </fill>
    <fill>
      <patternFill patternType="gray125"/>
    </fill>
    <fill>
      <patternFill patternType="solid">
        <fgColor indexed="45"/>
        <bgColor indexed="64"/>
      </patternFill>
    </fill>
    <fill>
      <patternFill patternType="solid">
        <fgColor indexed="41"/>
        <bgColor indexed="64"/>
      </patternFill>
    </fill>
  </fills>
  <borders count="86">
    <border>
      <left/>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right/>
      <top style="thin">
        <color indexed="64"/>
      </top>
      <bottom style="medium">
        <color indexed="64"/>
      </bottom>
      <diagonal/>
    </border>
    <border>
      <left/>
      <right/>
      <top/>
      <bottom style="thin">
        <color indexed="64"/>
      </bottom>
      <diagonal/>
    </border>
    <border>
      <left style="double">
        <color indexed="64"/>
      </left>
      <right style="double">
        <color indexed="64"/>
      </right>
      <top/>
      <bottom style="thin">
        <color indexed="64"/>
      </bottom>
      <diagonal/>
    </border>
    <border>
      <left/>
      <right style="thin">
        <color indexed="64"/>
      </right>
      <top/>
      <bottom style="medium">
        <color indexed="64"/>
      </bottom>
      <diagonal/>
    </border>
    <border>
      <left style="double">
        <color indexed="64"/>
      </left>
      <right style="thin">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double">
        <color indexed="64"/>
      </left>
      <right style="double">
        <color indexed="64"/>
      </right>
      <top style="thin">
        <color indexed="64"/>
      </top>
      <bottom style="medium">
        <color indexed="64"/>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uble">
        <color indexed="64"/>
      </left>
      <right style="double">
        <color indexed="64"/>
      </right>
      <top style="medium">
        <color indexed="64"/>
      </top>
      <bottom/>
      <diagonal/>
    </border>
    <border>
      <left style="double">
        <color indexed="64"/>
      </left>
      <right style="double">
        <color indexed="64"/>
      </right>
      <top/>
      <bottom style="medium">
        <color indexed="64"/>
      </bottom>
      <diagonal/>
    </border>
    <border>
      <left/>
      <right style="double">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s>
  <cellStyleXfs count="1">
    <xf numFmtId="0" fontId="0" fillId="0" borderId="0">
      <alignment vertical="center"/>
    </xf>
  </cellStyleXfs>
  <cellXfs count="244">
    <xf numFmtId="0" fontId="0" fillId="0" borderId="0" xfId="0">
      <alignment vertical="center"/>
    </xf>
    <xf numFmtId="0" fontId="0" fillId="0" borderId="0" xfId="0" applyAlignment="1">
      <alignment horizontal="center" vertical="center"/>
    </xf>
    <xf numFmtId="0" fontId="0" fillId="0" borderId="0" xfId="0" applyFill="1">
      <alignment vertical="center"/>
    </xf>
    <xf numFmtId="0" fontId="0" fillId="0" borderId="0" xfId="0" applyFill="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0" xfId="0" applyAlignment="1">
      <alignment horizontal="left"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16" xfId="0" applyFont="1" applyBorder="1" applyAlignment="1">
      <alignment horizontal="center" vertical="center"/>
    </xf>
    <xf numFmtId="0" fontId="2" fillId="0" borderId="0" xfId="0" applyFont="1">
      <alignment vertical="center"/>
    </xf>
    <xf numFmtId="0" fontId="5" fillId="0" borderId="0" xfId="0" applyFont="1" applyAlignment="1">
      <alignment horizontal="left" vertical="center"/>
    </xf>
    <xf numFmtId="0" fontId="2" fillId="0" borderId="17" xfId="0" applyFont="1" applyBorder="1" applyAlignment="1">
      <alignment horizontal="center" vertical="center"/>
    </xf>
    <xf numFmtId="0" fontId="0" fillId="0" borderId="17" xfId="0" applyBorder="1" applyAlignment="1">
      <alignment horizontal="center" vertical="center"/>
    </xf>
    <xf numFmtId="0" fontId="0" fillId="0" borderId="17" xfId="0" applyBorder="1">
      <alignment vertical="center"/>
    </xf>
    <xf numFmtId="0" fontId="0" fillId="0" borderId="18" xfId="0" applyBorder="1" applyAlignment="1">
      <alignment horizontal="center" vertical="center"/>
    </xf>
    <xf numFmtId="0" fontId="2" fillId="0" borderId="19" xfId="0" applyFont="1"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17" xfId="0" applyFill="1" applyBorder="1" applyAlignment="1">
      <alignment horizontal="center" vertical="center"/>
    </xf>
    <xf numFmtId="0" fontId="0" fillId="0" borderId="19"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16"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0" xfId="0" applyAlignment="1">
      <alignment horizontal="right" vertical="center"/>
    </xf>
    <xf numFmtId="0" fontId="6" fillId="0" borderId="0" xfId="0" applyFont="1" applyFill="1">
      <alignment vertical="center"/>
    </xf>
    <xf numFmtId="0" fontId="7" fillId="0" borderId="0" xfId="0" applyFont="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22" xfId="0" applyFill="1" applyBorder="1" applyAlignment="1">
      <alignment horizontal="center" vertical="center"/>
    </xf>
    <xf numFmtId="0" fontId="0" fillId="0" borderId="22" xfId="0" applyBorder="1">
      <alignment vertical="center"/>
    </xf>
    <xf numFmtId="0" fontId="0" fillId="0" borderId="23" xfId="0" applyBorder="1">
      <alignment vertical="center"/>
    </xf>
    <xf numFmtId="0" fontId="0" fillId="0" borderId="21" xfId="0" applyBorder="1">
      <alignment vertical="center"/>
    </xf>
    <xf numFmtId="0" fontId="0" fillId="0" borderId="16" xfId="0" applyFill="1" applyBorder="1" applyAlignment="1">
      <alignment horizontal="center" vertical="center"/>
    </xf>
    <xf numFmtId="0" fontId="0" fillId="0" borderId="16" xfId="0" applyBorder="1">
      <alignment vertical="center"/>
    </xf>
    <xf numFmtId="0" fontId="0" fillId="0" borderId="24" xfId="0" applyBorder="1">
      <alignment vertical="center"/>
    </xf>
    <xf numFmtId="0" fontId="0" fillId="0" borderId="28" xfId="0" applyFill="1" applyBorder="1" applyAlignment="1">
      <alignment horizontal="center" vertical="center"/>
    </xf>
    <xf numFmtId="0" fontId="0" fillId="0" borderId="15" xfId="0" applyFill="1" applyBorder="1" applyAlignment="1">
      <alignment horizontal="center" vertical="center"/>
    </xf>
    <xf numFmtId="0" fontId="0" fillId="0" borderId="29" xfId="0" applyBorder="1">
      <alignment vertical="center"/>
    </xf>
    <xf numFmtId="0" fontId="3" fillId="0" borderId="18" xfId="0" applyFont="1" applyFill="1" applyBorder="1" applyAlignment="1">
      <alignment horizontal="center" vertical="center"/>
    </xf>
    <xf numFmtId="0" fontId="3" fillId="0" borderId="26" xfId="0" applyFont="1" applyFill="1" applyBorder="1" applyAlignment="1">
      <alignment horizontal="center" vertical="center"/>
    </xf>
    <xf numFmtId="0" fontId="3" fillId="0" borderId="30" xfId="0" applyFont="1" applyFill="1"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0" fontId="0" fillId="0" borderId="10" xfId="0" applyBorder="1">
      <alignment vertical="center"/>
    </xf>
    <xf numFmtId="0" fontId="0" fillId="0" borderId="8" xfId="0" applyBorder="1">
      <alignment vertical="center"/>
    </xf>
    <xf numFmtId="0" fontId="0" fillId="0" borderId="9" xfId="0" applyBorder="1">
      <alignment vertical="center"/>
    </xf>
    <xf numFmtId="0" fontId="0" fillId="0" borderId="6" xfId="0" applyFill="1" applyBorder="1" applyAlignment="1">
      <alignment horizontal="center" vertical="center"/>
    </xf>
    <xf numFmtId="0" fontId="0" fillId="0" borderId="27" xfId="0" applyFill="1" applyBorder="1" applyAlignment="1">
      <alignment horizontal="center" vertical="center"/>
    </xf>
    <xf numFmtId="0" fontId="0" fillId="0" borderId="34" xfId="0" applyFill="1" applyBorder="1" applyAlignment="1">
      <alignment horizontal="center" vertical="center"/>
    </xf>
    <xf numFmtId="0" fontId="0" fillId="0" borderId="0" xfId="0" applyBorder="1" applyAlignment="1">
      <alignment vertical="center"/>
    </xf>
    <xf numFmtId="0" fontId="7" fillId="0" borderId="0" xfId="0" applyFont="1" applyFill="1" applyBorder="1" applyAlignment="1">
      <alignment horizontal="center" vertical="center"/>
    </xf>
    <xf numFmtId="0" fontId="2" fillId="0" borderId="7" xfId="0" applyFont="1" applyBorder="1" applyAlignment="1">
      <alignment horizontal="center" vertical="center"/>
    </xf>
    <xf numFmtId="0" fontId="4" fillId="0" borderId="0" xfId="0" applyFont="1">
      <alignment vertical="center"/>
    </xf>
    <xf numFmtId="0" fontId="9" fillId="0" borderId="0" xfId="0" applyFont="1" applyFill="1" applyAlignment="1">
      <alignment horizontal="left" vertical="center"/>
    </xf>
    <xf numFmtId="0" fontId="10" fillId="0" borderId="0" xfId="0" applyFont="1" applyAlignment="1">
      <alignment vertical="center" shrinkToFit="1"/>
    </xf>
    <xf numFmtId="0" fontId="2" fillId="0" borderId="35" xfId="0" applyFont="1" applyBorder="1" applyAlignment="1">
      <alignment horizontal="center" vertical="center" shrinkToFit="1"/>
    </xf>
    <xf numFmtId="0" fontId="2" fillId="0" borderId="36" xfId="0" applyFont="1" applyBorder="1" applyAlignment="1">
      <alignment horizontal="center" vertical="center" shrinkToFit="1"/>
    </xf>
    <xf numFmtId="0" fontId="0" fillId="0" borderId="0" xfId="0" applyAlignment="1">
      <alignment vertical="center" shrinkToFit="1"/>
    </xf>
    <xf numFmtId="0" fontId="7" fillId="0" borderId="37" xfId="0" applyFont="1" applyBorder="1" applyAlignment="1">
      <alignment horizontal="center" vertical="center"/>
    </xf>
    <xf numFmtId="0" fontId="4" fillId="0" borderId="0" xfId="0" applyFont="1" applyAlignment="1">
      <alignment horizontal="right" vertical="center"/>
    </xf>
    <xf numFmtId="0" fontId="11" fillId="0" borderId="0" xfId="0" applyFont="1" applyBorder="1" applyAlignment="1">
      <alignment vertical="center"/>
    </xf>
    <xf numFmtId="0" fontId="2" fillId="0" borderId="0" xfId="0" applyFont="1" applyFill="1" applyAlignment="1">
      <alignment horizontal="left" vertical="center"/>
    </xf>
    <xf numFmtId="0" fontId="4" fillId="0" borderId="0" xfId="0" applyFont="1" applyFill="1" applyAlignment="1">
      <alignment horizontal="right" vertical="center"/>
    </xf>
    <xf numFmtId="176" fontId="2" fillId="0" borderId="7" xfId="0" applyNumberFormat="1" applyFont="1" applyBorder="1" applyAlignment="1">
      <alignment horizontal="center" vertical="center"/>
    </xf>
    <xf numFmtId="176" fontId="2" fillId="0" borderId="9" xfId="0" applyNumberFormat="1" applyFont="1" applyBorder="1" applyAlignment="1">
      <alignment horizontal="center" vertical="center"/>
    </xf>
    <xf numFmtId="0" fontId="2" fillId="0" borderId="38" xfId="0" applyFont="1" applyBorder="1" applyAlignment="1">
      <alignment horizontal="center" vertical="center" shrinkToFit="1"/>
    </xf>
    <xf numFmtId="0" fontId="2" fillId="0" borderId="39" xfId="0" applyFont="1" applyBorder="1" applyAlignment="1">
      <alignment horizontal="center" vertical="center"/>
    </xf>
    <xf numFmtId="0" fontId="2" fillId="0" borderId="40" xfId="0" applyFont="1" applyBorder="1" applyAlignment="1">
      <alignment horizontal="center" vertical="center" wrapText="1"/>
    </xf>
    <xf numFmtId="0" fontId="2" fillId="0" borderId="41" xfId="0" applyFont="1" applyBorder="1" applyAlignment="1">
      <alignment horizontal="center" vertical="center"/>
    </xf>
    <xf numFmtId="0" fontId="2" fillId="0" borderId="42" xfId="0" applyFont="1" applyBorder="1" applyAlignment="1">
      <alignment horizontal="center" vertical="center"/>
    </xf>
    <xf numFmtId="9" fontId="11" fillId="0" borderId="43" xfId="0" applyNumberFormat="1" applyFont="1" applyBorder="1" applyAlignment="1">
      <alignment horizontal="center" vertical="center"/>
    </xf>
    <xf numFmtId="0" fontId="2" fillId="0" borderId="40" xfId="0" applyFont="1" applyBorder="1" applyAlignment="1">
      <alignment horizontal="center" vertical="center" shrinkToFit="1"/>
    </xf>
    <xf numFmtId="0" fontId="2" fillId="0" borderId="44" xfId="0" applyFont="1" applyBorder="1" applyAlignment="1">
      <alignment horizontal="center" vertical="center"/>
    </xf>
    <xf numFmtId="0" fontId="2" fillId="0" borderId="45" xfId="0" applyFont="1" applyBorder="1" applyAlignment="1">
      <alignment horizontal="center" vertical="center"/>
    </xf>
    <xf numFmtId="0" fontId="3" fillId="0" borderId="0" xfId="0" applyFont="1" applyFill="1">
      <alignment vertical="center"/>
    </xf>
    <xf numFmtId="0" fontId="3" fillId="0" borderId="0" xfId="0" applyFont="1" applyFill="1" applyAlignment="1">
      <alignment vertical="center" shrinkToFit="1"/>
    </xf>
    <xf numFmtId="0" fontId="0" fillId="0" borderId="0" xfId="0" applyFill="1" applyAlignment="1">
      <alignment horizontal="right" vertical="center"/>
    </xf>
    <xf numFmtId="0" fontId="2" fillId="0" borderId="0" xfId="0" applyFont="1" applyFill="1">
      <alignment vertical="center"/>
    </xf>
    <xf numFmtId="0" fontId="3" fillId="0" borderId="0" xfId="0" applyFont="1" applyAlignment="1">
      <alignment horizontal="left" vertical="center"/>
    </xf>
    <xf numFmtId="0" fontId="11" fillId="0" borderId="0" xfId="0" applyFont="1" applyBorder="1" applyAlignment="1">
      <alignment horizontal="center" vertical="center"/>
    </xf>
    <xf numFmtId="9" fontId="11" fillId="0" borderId="0" xfId="0" applyNumberFormat="1" applyFont="1" applyBorder="1" applyAlignment="1">
      <alignment horizontal="center" vertical="center"/>
    </xf>
    <xf numFmtId="0" fontId="7" fillId="2" borderId="0" xfId="0" applyFont="1" applyFill="1" applyBorder="1" applyAlignment="1" applyProtection="1">
      <alignment horizontal="center" vertical="center"/>
      <protection locked="0"/>
    </xf>
    <xf numFmtId="0" fontId="0" fillId="3" borderId="46" xfId="0" applyFill="1" applyBorder="1" applyAlignment="1" applyProtection="1">
      <alignment horizontal="center" vertical="center"/>
      <protection locked="0"/>
    </xf>
    <xf numFmtId="0" fontId="2" fillId="3" borderId="19" xfId="0" applyFont="1" applyFill="1" applyBorder="1" applyAlignment="1" applyProtection="1">
      <alignment vertical="center"/>
      <protection locked="0"/>
    </xf>
    <xf numFmtId="0" fontId="2" fillId="3" borderId="19" xfId="0" applyFont="1" applyFill="1" applyBorder="1" applyAlignment="1" applyProtection="1">
      <alignment horizontal="center" vertical="center"/>
      <protection locked="0"/>
    </xf>
    <xf numFmtId="0" fontId="2" fillId="0" borderId="19" xfId="0" applyFont="1" applyBorder="1" applyAlignment="1" applyProtection="1">
      <alignment horizontal="center" vertical="center"/>
      <protection locked="0"/>
    </xf>
    <xf numFmtId="0" fontId="2" fillId="2" borderId="19" xfId="0" applyFont="1" applyFill="1" applyBorder="1" applyAlignment="1" applyProtection="1">
      <alignment horizontal="center" vertical="center"/>
      <protection locked="0"/>
    </xf>
    <xf numFmtId="0" fontId="0" fillId="3" borderId="47" xfId="0" applyFill="1" applyBorder="1" applyAlignment="1" applyProtection="1">
      <alignment horizontal="center" vertical="center"/>
      <protection locked="0"/>
    </xf>
    <xf numFmtId="0" fontId="2" fillId="3" borderId="17" xfId="0" applyFont="1" applyFill="1" applyBorder="1" applyAlignment="1" applyProtection="1">
      <alignment vertical="center"/>
      <protection locked="0"/>
    </xf>
    <xf numFmtId="0" fontId="2" fillId="3" borderId="17" xfId="0" applyFont="1" applyFill="1" applyBorder="1" applyAlignment="1" applyProtection="1">
      <alignment horizontal="center" vertical="center"/>
      <protection locked="0"/>
    </xf>
    <xf numFmtId="0" fontId="2" fillId="2" borderId="17" xfId="0" applyFont="1" applyFill="1" applyBorder="1" applyAlignment="1" applyProtection="1">
      <alignment horizontal="center" vertical="center"/>
      <protection locked="0"/>
    </xf>
    <xf numFmtId="0" fontId="0" fillId="3" borderId="48" xfId="0" applyFill="1" applyBorder="1" applyAlignment="1" applyProtection="1">
      <alignment horizontal="center" vertical="center"/>
      <protection locked="0"/>
    </xf>
    <xf numFmtId="0" fontId="2" fillId="3" borderId="16" xfId="0" applyFont="1" applyFill="1" applyBorder="1" applyAlignment="1" applyProtection="1">
      <alignment vertical="center"/>
      <protection locked="0"/>
    </xf>
    <xf numFmtId="0" fontId="2" fillId="3" borderId="16" xfId="0" applyFont="1" applyFill="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2" fillId="2" borderId="16" xfId="0" applyFont="1" applyFill="1" applyBorder="1" applyAlignment="1" applyProtection="1">
      <alignment horizontal="center" vertical="center"/>
      <protection locked="0"/>
    </xf>
    <xf numFmtId="0" fontId="2" fillId="3" borderId="46" xfId="0" applyFont="1" applyFill="1" applyBorder="1" applyAlignment="1" applyProtection="1">
      <alignment vertical="center"/>
      <protection locked="0"/>
    </xf>
    <xf numFmtId="0" fontId="2" fillId="3" borderId="47" xfId="0" applyFont="1" applyFill="1" applyBorder="1" applyAlignment="1" applyProtection="1">
      <alignment vertical="center"/>
      <protection locked="0"/>
    </xf>
    <xf numFmtId="0" fontId="2" fillId="3" borderId="48" xfId="0" applyFont="1" applyFill="1" applyBorder="1" applyAlignment="1" applyProtection="1">
      <alignment vertical="center"/>
      <protection locked="0"/>
    </xf>
    <xf numFmtId="0" fontId="10" fillId="0" borderId="0" xfId="0" applyFont="1">
      <alignment vertical="center"/>
    </xf>
    <xf numFmtId="0" fontId="6" fillId="0" borderId="0" xfId="0" applyFont="1" applyAlignment="1">
      <alignment horizontal="left" vertical="center"/>
    </xf>
    <xf numFmtId="0" fontId="3" fillId="0" borderId="0" xfId="0" applyFont="1">
      <alignment vertical="center"/>
    </xf>
    <xf numFmtId="0" fontId="6" fillId="0" borderId="0" xfId="0" applyFont="1" applyBorder="1" applyAlignment="1">
      <alignment horizontal="center" vertical="center"/>
    </xf>
    <xf numFmtId="0" fontId="3" fillId="0" borderId="0" xfId="0" applyFont="1" applyAlignment="1">
      <alignment horizontal="center" vertical="center"/>
    </xf>
    <xf numFmtId="0" fontId="6" fillId="0" borderId="0" xfId="0" applyFont="1">
      <alignment vertical="center"/>
    </xf>
    <xf numFmtId="9" fontId="6" fillId="0" borderId="0" xfId="0" applyNumberFormat="1" applyFont="1" applyBorder="1" applyAlignment="1">
      <alignment horizontal="center" vertical="center"/>
    </xf>
    <xf numFmtId="0" fontId="6" fillId="0" borderId="0" xfId="0" applyFont="1" applyBorder="1" applyAlignment="1">
      <alignment horizontal="left" vertical="center"/>
    </xf>
    <xf numFmtId="0" fontId="6" fillId="0" borderId="0" xfId="0" applyFont="1" applyBorder="1" applyAlignment="1">
      <alignment vertical="center"/>
    </xf>
    <xf numFmtId="0" fontId="4" fillId="0" borderId="0" xfId="0" quotePrefix="1" applyFont="1" applyBorder="1" applyAlignment="1">
      <alignment horizontal="left" vertical="center"/>
    </xf>
    <xf numFmtId="0" fontId="4" fillId="0" borderId="0" xfId="0" applyFont="1" applyBorder="1" applyAlignment="1">
      <alignment horizontal="left" vertical="center"/>
    </xf>
    <xf numFmtId="0" fontId="10" fillId="0" borderId="0" xfId="0" applyFont="1" applyAlignment="1">
      <alignment horizontal="left" vertical="center"/>
    </xf>
    <xf numFmtId="9" fontId="4" fillId="0" borderId="0" xfId="0" applyNumberFormat="1" applyFont="1" applyBorder="1" applyAlignment="1">
      <alignment horizontal="left" vertical="center"/>
    </xf>
    <xf numFmtId="0" fontId="6" fillId="0" borderId="0" xfId="0" quotePrefix="1" applyFont="1" applyBorder="1" applyAlignment="1">
      <alignment horizontal="left" vertical="center"/>
    </xf>
    <xf numFmtId="9" fontId="6" fillId="0" borderId="0" xfId="0" applyNumberFormat="1" applyFont="1" applyBorder="1" applyAlignment="1">
      <alignment horizontal="left" vertical="center"/>
    </xf>
    <xf numFmtId="0" fontId="4" fillId="0" borderId="0" xfId="0" applyFont="1" applyFill="1">
      <alignment vertical="center"/>
    </xf>
    <xf numFmtId="0" fontId="9" fillId="0" borderId="0" xfId="0" applyFont="1" applyFill="1" applyAlignment="1">
      <alignment horizontal="left" vertical="center" shrinkToFit="1"/>
    </xf>
    <xf numFmtId="0" fontId="4" fillId="0" borderId="0" xfId="0" applyFont="1" applyFill="1" applyAlignment="1">
      <alignment horizontal="center" vertical="center"/>
    </xf>
    <xf numFmtId="0" fontId="4" fillId="0" borderId="0" xfId="0" applyFont="1" applyAlignment="1">
      <alignment horizontal="left" vertical="center"/>
    </xf>
    <xf numFmtId="0" fontId="13" fillId="0" borderId="0" xfId="0" applyFont="1" applyBorder="1" applyAlignment="1">
      <alignment horizontal="left" vertical="center"/>
    </xf>
    <xf numFmtId="0" fontId="6" fillId="0" borderId="49" xfId="0" applyFont="1" applyBorder="1" applyAlignment="1">
      <alignment horizontal="left" vertical="center"/>
    </xf>
    <xf numFmtId="0" fontId="6" fillId="0" borderId="50" xfId="0" applyFont="1" applyBorder="1">
      <alignment vertical="center"/>
    </xf>
    <xf numFmtId="0" fontId="3" fillId="0" borderId="50" xfId="0" applyFont="1" applyBorder="1">
      <alignment vertical="center"/>
    </xf>
    <xf numFmtId="0" fontId="6" fillId="0" borderId="50" xfId="0" applyFont="1" applyBorder="1" applyAlignment="1">
      <alignment horizontal="center" vertical="center"/>
    </xf>
    <xf numFmtId="0" fontId="3" fillId="0" borderId="51" xfId="0" applyFont="1" applyBorder="1">
      <alignment vertical="center"/>
    </xf>
    <xf numFmtId="0" fontId="3" fillId="0" borderId="52" xfId="0" applyFont="1" applyBorder="1" applyAlignment="1">
      <alignment horizontal="center" vertical="center"/>
    </xf>
    <xf numFmtId="0" fontId="3" fillId="0" borderId="53" xfId="0" applyFont="1" applyBorder="1">
      <alignment vertical="center"/>
    </xf>
    <xf numFmtId="0" fontId="6" fillId="0" borderId="52" xfId="0" applyFont="1" applyBorder="1">
      <alignment vertical="center"/>
    </xf>
    <xf numFmtId="0" fontId="6" fillId="0" borderId="53" xfId="0" applyFont="1" applyBorder="1">
      <alignment vertical="center"/>
    </xf>
    <xf numFmtId="0" fontId="3" fillId="0" borderId="54" xfId="0" applyFont="1" applyBorder="1">
      <alignment vertical="center"/>
    </xf>
    <xf numFmtId="0" fontId="6" fillId="0" borderId="55" xfId="0" applyFont="1" applyBorder="1" applyAlignment="1">
      <alignment horizontal="center" vertical="center"/>
    </xf>
    <xf numFmtId="0" fontId="6" fillId="0" borderId="55" xfId="0" applyFont="1" applyBorder="1" applyAlignment="1">
      <alignment horizontal="left" vertical="center"/>
    </xf>
    <xf numFmtId="0" fontId="3" fillId="0" borderId="54" xfId="0" applyFont="1" applyBorder="1" applyAlignment="1">
      <alignment horizontal="center" vertical="center"/>
    </xf>
    <xf numFmtId="0" fontId="6" fillId="0" borderId="51" xfId="0" applyFont="1" applyBorder="1" applyAlignment="1">
      <alignment horizontal="center" vertical="center"/>
    </xf>
    <xf numFmtId="0" fontId="6" fillId="0" borderId="53" xfId="0" applyFont="1" applyBorder="1" applyAlignment="1">
      <alignment horizontal="center" vertical="center"/>
    </xf>
    <xf numFmtId="0" fontId="6" fillId="0" borderId="56" xfId="0" applyFont="1" applyBorder="1" applyAlignment="1">
      <alignment horizontal="center" vertical="center"/>
    </xf>
    <xf numFmtId="0" fontId="6" fillId="0" borderId="0" xfId="0" applyFont="1" applyAlignment="1">
      <alignment horizontal="right" vertical="center"/>
    </xf>
    <xf numFmtId="0" fontId="6" fillId="0" borderId="0" xfId="0" applyFont="1" applyBorder="1" applyAlignment="1">
      <alignment horizontal="right" vertical="center"/>
    </xf>
    <xf numFmtId="0" fontId="6" fillId="0" borderId="55" xfId="0" applyFont="1" applyBorder="1" applyAlignment="1">
      <alignment horizontal="right" vertical="center"/>
    </xf>
    <xf numFmtId="0" fontId="2" fillId="0" borderId="57" xfId="0" applyFont="1" applyBorder="1" applyAlignment="1">
      <alignment horizontal="center" vertical="center" shrinkToFit="1"/>
    </xf>
    <xf numFmtId="0" fontId="2" fillId="0" borderId="58" xfId="0" applyFont="1" applyBorder="1" applyAlignment="1">
      <alignment horizontal="center" vertical="center"/>
    </xf>
    <xf numFmtId="0" fontId="7" fillId="0" borderId="0" xfId="0" applyFont="1" applyAlignment="1">
      <alignment horizontal="left" vertic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2" fillId="0" borderId="24" xfId="0" applyFont="1" applyBorder="1" applyAlignment="1">
      <alignment horizontal="center" vertical="center" shrinkToFit="1"/>
    </xf>
    <xf numFmtId="0" fontId="2" fillId="0" borderId="25" xfId="0" applyFont="1" applyBorder="1" applyAlignment="1">
      <alignment horizontal="center" vertical="center" shrinkToFit="1"/>
    </xf>
    <xf numFmtId="0" fontId="2" fillId="0" borderId="42" xfId="0" applyFont="1" applyBorder="1" applyAlignment="1">
      <alignment horizontal="center" vertical="center" shrinkToFit="1"/>
    </xf>
    <xf numFmtId="0" fontId="2" fillId="0" borderId="25" xfId="0" applyFont="1" applyBorder="1" applyAlignment="1">
      <alignment horizontal="center" vertical="center"/>
    </xf>
    <xf numFmtId="0" fontId="2" fillId="0" borderId="38" xfId="0" applyFont="1" applyBorder="1" applyAlignment="1">
      <alignment horizontal="center" vertical="center"/>
    </xf>
    <xf numFmtId="0" fontId="7" fillId="0" borderId="0" xfId="0" applyFont="1" applyFill="1" applyBorder="1" applyAlignment="1" applyProtection="1">
      <alignment horizontal="center" vertical="center"/>
      <protection locked="0"/>
    </xf>
    <xf numFmtId="0" fontId="4" fillId="0" borderId="0" xfId="0" applyFont="1" applyFill="1" applyAlignment="1">
      <alignment vertical="top" shrinkToFit="1"/>
    </xf>
    <xf numFmtId="0" fontId="4" fillId="2" borderId="0" xfId="0" applyFont="1" applyFill="1" applyAlignment="1">
      <alignment horizontal="center" vertical="top" wrapText="1"/>
    </xf>
    <xf numFmtId="0" fontId="3" fillId="0" borderId="0" xfId="0" applyFont="1" applyBorder="1">
      <alignment vertical="center"/>
    </xf>
    <xf numFmtId="0" fontId="6" fillId="0" borderId="0" xfId="0" applyFont="1" applyBorder="1">
      <alignment vertical="center"/>
    </xf>
    <xf numFmtId="0" fontId="3" fillId="0" borderId="55" xfId="0" applyFont="1" applyBorder="1">
      <alignment vertical="center"/>
    </xf>
    <xf numFmtId="0" fontId="11" fillId="0" borderId="55" xfId="0" applyFont="1" applyBorder="1" applyAlignment="1">
      <alignment vertical="center"/>
    </xf>
    <xf numFmtId="9" fontId="11" fillId="0" borderId="55" xfId="0" applyNumberFormat="1" applyFont="1" applyBorder="1" applyAlignment="1">
      <alignment horizontal="center" vertical="center"/>
    </xf>
    <xf numFmtId="0" fontId="0" fillId="0" borderId="55" xfId="0" applyBorder="1">
      <alignment vertical="center"/>
    </xf>
    <xf numFmtId="0" fontId="3" fillId="0" borderId="56" xfId="0" applyFont="1" applyBorder="1">
      <alignment vertical="center"/>
    </xf>
    <xf numFmtId="0" fontId="3" fillId="0" borderId="52" xfId="0" applyFont="1" applyBorder="1">
      <alignment vertical="center"/>
    </xf>
    <xf numFmtId="0" fontId="7" fillId="2" borderId="0" xfId="0" applyFont="1" applyFill="1" applyAlignment="1" applyProtection="1">
      <alignment horizontal="center" vertical="center"/>
      <protection locked="0"/>
    </xf>
    <xf numFmtId="0" fontId="7" fillId="2" borderId="0" xfId="0" applyFont="1" applyFill="1" applyBorder="1" applyAlignment="1">
      <alignment horizontal="center" vertical="center"/>
    </xf>
    <xf numFmtId="0" fontId="0" fillId="0" borderId="3" xfId="0" applyFill="1" applyBorder="1" applyAlignment="1">
      <alignment horizontal="center" vertical="center"/>
    </xf>
    <xf numFmtId="0" fontId="0" fillId="0" borderId="64" xfId="0" applyFill="1" applyBorder="1" applyAlignment="1">
      <alignment horizontal="center" vertical="center"/>
    </xf>
    <xf numFmtId="0" fontId="0" fillId="0" borderId="65" xfId="0" applyBorder="1">
      <alignment vertical="center"/>
    </xf>
    <xf numFmtId="0" fontId="0" fillId="0" borderId="65" xfId="0" applyBorder="1" applyAlignment="1">
      <alignment horizontal="center" vertical="center"/>
    </xf>
    <xf numFmtId="0" fontId="0" fillId="0" borderId="24" xfId="0" applyFill="1" applyBorder="1" applyAlignment="1">
      <alignment horizontal="center" vertical="center"/>
    </xf>
    <xf numFmtId="0" fontId="0" fillId="0" borderId="35" xfId="0" applyBorder="1">
      <alignment vertical="center"/>
    </xf>
    <xf numFmtId="0" fontId="2" fillId="0" borderId="44" xfId="0" applyFont="1" applyBorder="1" applyAlignment="1">
      <alignment horizontal="center" vertical="center" shrinkToFit="1"/>
    </xf>
    <xf numFmtId="0" fontId="2" fillId="0" borderId="24" xfId="0" applyFont="1" applyBorder="1" applyAlignment="1">
      <alignment horizontal="center" vertical="center"/>
    </xf>
    <xf numFmtId="0" fontId="7" fillId="0" borderId="0" xfId="0" applyFont="1" applyFill="1" applyAlignment="1">
      <alignment vertical="center"/>
    </xf>
    <xf numFmtId="0" fontId="0" fillId="0" borderId="83" xfId="0" applyBorder="1" applyAlignment="1">
      <alignment horizontal="center" vertical="center"/>
    </xf>
    <xf numFmtId="0" fontId="0" fillId="0" borderId="84" xfId="0" applyBorder="1" applyAlignment="1">
      <alignment horizontal="center" vertical="center"/>
    </xf>
    <xf numFmtId="0" fontId="0" fillId="0" borderId="85" xfId="0" applyFill="1" applyBorder="1" applyAlignment="1">
      <alignment horizontal="center" vertical="center"/>
    </xf>
    <xf numFmtId="0" fontId="7" fillId="0" borderId="66" xfId="0" applyFont="1" applyBorder="1" applyAlignment="1">
      <alignment horizontal="center" vertical="center"/>
    </xf>
    <xf numFmtId="0" fontId="7" fillId="0" borderId="67" xfId="0" applyFont="1" applyBorder="1" applyAlignment="1">
      <alignment horizontal="center" vertical="center"/>
    </xf>
    <xf numFmtId="9" fontId="2" fillId="0" borderId="10" xfId="0" applyNumberFormat="1" applyFont="1" applyBorder="1" applyAlignment="1">
      <alignment horizontal="center" vertical="center" wrapText="1"/>
    </xf>
    <xf numFmtId="0" fontId="2" fillId="0" borderId="9" xfId="0" applyFont="1" applyBorder="1" applyAlignment="1">
      <alignment horizontal="center" vertical="center" wrapText="1"/>
    </xf>
    <xf numFmtId="0" fontId="2" fillId="0" borderId="68" xfId="0" applyFont="1" applyBorder="1" applyAlignment="1">
      <alignment horizontal="center" vertical="center" wrapText="1"/>
    </xf>
    <xf numFmtId="0" fontId="2" fillId="0" borderId="69" xfId="0" applyFont="1" applyBorder="1" applyAlignment="1">
      <alignment horizontal="center" vertical="center" wrapText="1"/>
    </xf>
    <xf numFmtId="0" fontId="2" fillId="0" borderId="70" xfId="0" applyFont="1" applyBorder="1" applyAlignment="1">
      <alignment horizontal="center" vertical="center" shrinkToFit="1"/>
    </xf>
    <xf numFmtId="0" fontId="2" fillId="0" borderId="71" xfId="0" applyFont="1" applyBorder="1" applyAlignment="1">
      <alignment horizontal="center" vertical="center" shrinkToFit="1"/>
    </xf>
    <xf numFmtId="0" fontId="7" fillId="0" borderId="72" xfId="0" applyFont="1" applyBorder="1" applyAlignment="1">
      <alignment horizontal="center" vertical="center" wrapText="1"/>
    </xf>
    <xf numFmtId="0" fontId="7" fillId="0" borderId="73" xfId="0" applyFont="1" applyBorder="1" applyAlignment="1">
      <alignment horizontal="center" vertical="center" wrapText="1"/>
    </xf>
    <xf numFmtId="0" fontId="2" fillId="0" borderId="74" xfId="0" applyFont="1" applyBorder="1" applyAlignment="1">
      <alignment horizontal="center" vertical="center" shrinkToFit="1"/>
    </xf>
    <xf numFmtId="0" fontId="11" fillId="0" borderId="0" xfId="0" applyFont="1" applyBorder="1" applyAlignment="1">
      <alignment horizontal="center" vertical="center"/>
    </xf>
    <xf numFmtId="0" fontId="11" fillId="0" borderId="53" xfId="0" applyFont="1" applyBorder="1" applyAlignment="1">
      <alignment horizontal="center" vertical="center"/>
    </xf>
    <xf numFmtId="0" fontId="3" fillId="0" borderId="0" xfId="0" applyFont="1" applyFill="1" applyAlignment="1">
      <alignment horizontal="center"/>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75" xfId="0" applyFont="1" applyBorder="1" applyAlignment="1">
      <alignment horizontal="center" vertical="center"/>
    </xf>
    <xf numFmtId="0" fontId="2" fillId="0" borderId="76" xfId="0" applyFont="1" applyBorder="1" applyAlignment="1">
      <alignment horizontal="center" vertical="center"/>
    </xf>
    <xf numFmtId="0" fontId="2" fillId="0" borderId="22" xfId="0" applyFont="1" applyBorder="1" applyAlignment="1">
      <alignment horizontal="center" vertical="center"/>
    </xf>
    <xf numFmtId="0" fontId="2" fillId="0" borderId="16" xfId="0" applyFont="1" applyBorder="1" applyAlignment="1">
      <alignment horizontal="center" vertical="center"/>
    </xf>
    <xf numFmtId="0" fontId="3" fillId="0" borderId="0" xfId="0" applyFont="1" applyFill="1" applyAlignment="1">
      <alignment horizontal="center" vertical="center"/>
    </xf>
    <xf numFmtId="0" fontId="2" fillId="0" borderId="63" xfId="0" applyFont="1" applyBorder="1" applyAlignment="1">
      <alignment horizontal="center" vertical="center"/>
    </xf>
    <xf numFmtId="0" fontId="2" fillId="0" borderId="48" xfId="0" applyFont="1" applyBorder="1" applyAlignment="1">
      <alignment horizontal="center" vertical="center"/>
    </xf>
    <xf numFmtId="0" fontId="2" fillId="0" borderId="31" xfId="0" applyFont="1" applyBorder="1" applyAlignment="1">
      <alignment horizontal="center" vertical="center" shrinkToFit="1"/>
    </xf>
    <xf numFmtId="0" fontId="2" fillId="0" borderId="69" xfId="0" applyFont="1" applyBorder="1" applyAlignment="1">
      <alignment horizontal="center" vertical="center" shrinkToFit="1"/>
    </xf>
    <xf numFmtId="0" fontId="7" fillId="0" borderId="0" xfId="0" applyFont="1" applyFill="1" applyBorder="1" applyAlignment="1">
      <alignment horizontal="center" vertical="center"/>
    </xf>
    <xf numFmtId="0" fontId="0" fillId="0" borderId="12" xfId="0" applyBorder="1" applyAlignment="1">
      <alignment horizontal="center" vertical="center"/>
    </xf>
    <xf numFmtId="0" fontId="0" fillId="0" borderId="77" xfId="0" applyBorder="1" applyAlignment="1">
      <alignment horizontal="center" vertical="center"/>
    </xf>
    <xf numFmtId="0" fontId="0" fillId="0" borderId="13" xfId="0" applyBorder="1" applyAlignment="1">
      <alignment horizontal="center" vertical="center"/>
    </xf>
    <xf numFmtId="0" fontId="0" fillId="0" borderId="28" xfId="0" applyBorder="1" applyAlignment="1">
      <alignment horizontal="center" vertical="center"/>
    </xf>
    <xf numFmtId="0" fontId="0" fillId="0" borderId="78" xfId="0" applyBorder="1" applyAlignment="1">
      <alignment horizontal="center" vertical="center"/>
    </xf>
    <xf numFmtId="0" fontId="0" fillId="0" borderId="29" xfId="0" applyBorder="1" applyAlignment="1">
      <alignment horizontal="center" vertical="center"/>
    </xf>
    <xf numFmtId="0" fontId="0" fillId="0" borderId="79" xfId="0" applyBorder="1" applyAlignment="1">
      <alignment horizontal="center" vertical="center"/>
    </xf>
    <xf numFmtId="0" fontId="0" fillId="0" borderId="15" xfId="0" applyBorder="1" applyAlignment="1">
      <alignment horizontal="center" vertical="center"/>
    </xf>
    <xf numFmtId="0" fontId="0" fillId="0" borderId="63" xfId="0"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46" xfId="0" applyBorder="1" applyAlignment="1">
      <alignment horizontal="center" vertical="center"/>
    </xf>
    <xf numFmtId="0" fontId="0" fillId="0" borderId="82" xfId="0" applyBorder="1" applyAlignment="1">
      <alignment horizontal="center" vertical="center"/>
    </xf>
    <xf numFmtId="0" fontId="0" fillId="0" borderId="12" xfId="0" applyFill="1" applyBorder="1" applyAlignment="1">
      <alignment horizontal="center" vertical="center"/>
    </xf>
    <xf numFmtId="0" fontId="0" fillId="0" borderId="13" xfId="0" applyFill="1" applyBorder="1" applyAlignment="1">
      <alignment horizontal="center" vertical="center"/>
    </xf>
    <xf numFmtId="0" fontId="0" fillId="0" borderId="28" xfId="0" applyFill="1" applyBorder="1" applyAlignment="1">
      <alignment horizontal="center" vertical="center"/>
    </xf>
    <xf numFmtId="0" fontId="0" fillId="0" borderId="29" xfId="0" applyFill="1" applyBorder="1" applyAlignment="1">
      <alignment horizontal="center" vertical="center"/>
    </xf>
    <xf numFmtId="0" fontId="0" fillId="0" borderId="14" xfId="0"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0" fillId="0" borderId="80" xfId="0" applyFill="1" applyBorder="1" applyAlignment="1">
      <alignment horizontal="center" vertical="center"/>
    </xf>
    <xf numFmtId="0" fontId="0" fillId="0" borderId="81" xfId="0" applyFill="1" applyBorder="1" applyAlignment="1">
      <alignment horizontal="center" vertical="center"/>
    </xf>
    <xf numFmtId="0" fontId="3" fillId="0" borderId="31" xfId="0" applyFont="1" applyBorder="1" applyAlignment="1">
      <alignment horizontal="center" vertical="center"/>
    </xf>
    <xf numFmtId="0" fontId="3" fillId="0" borderId="80" xfId="0" applyFont="1" applyBorder="1" applyAlignment="1">
      <alignment horizontal="center" vertical="center" wrapText="1"/>
    </xf>
    <xf numFmtId="0" fontId="3" fillId="0" borderId="81"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171450</xdr:colOff>
      <xdr:row>16</xdr:row>
      <xdr:rowOff>38100</xdr:rowOff>
    </xdr:from>
    <xdr:to>
      <xdr:col>7</xdr:col>
      <xdr:colOff>457200</xdr:colOff>
      <xdr:row>16</xdr:row>
      <xdr:rowOff>133350</xdr:rowOff>
    </xdr:to>
    <xdr:sp macro="" textlink="">
      <xdr:nvSpPr>
        <xdr:cNvPr id="1040" name="AutoShape 1"/>
        <xdr:cNvSpPr>
          <a:spLocks/>
        </xdr:cNvSpPr>
      </xdr:nvSpPr>
      <xdr:spPr bwMode="auto">
        <a:xfrm rot="-5400000">
          <a:off x="1862138" y="2947987"/>
          <a:ext cx="95250" cy="3476625"/>
        </a:xfrm>
        <a:prstGeom prst="rightBrace">
          <a:avLst>
            <a:gd name="adj1" fmla="val 304167"/>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8</xdr:col>
      <xdr:colOff>247650</xdr:colOff>
      <xdr:row>14</xdr:row>
      <xdr:rowOff>114300</xdr:rowOff>
    </xdr:from>
    <xdr:to>
      <xdr:col>17</xdr:col>
      <xdr:colOff>276225</xdr:colOff>
      <xdr:row>15</xdr:row>
      <xdr:rowOff>161925</xdr:rowOff>
    </xdr:to>
    <xdr:sp macro="" textlink="">
      <xdr:nvSpPr>
        <xdr:cNvPr id="2" name="正方形/長方形 1"/>
        <xdr:cNvSpPr/>
      </xdr:nvSpPr>
      <xdr:spPr>
        <a:xfrm>
          <a:off x="4695825" y="4048125"/>
          <a:ext cx="2790825" cy="485775"/>
        </a:xfrm>
        <a:prstGeom prst="rect">
          <a:avLst/>
        </a:prstGeom>
        <a:solidFill>
          <a:srgbClr val="FFFF00"/>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rPr>
            <a:t>※33</a:t>
          </a:r>
          <a:r>
            <a:rPr kumimoji="1" lang="ja-JP" altLang="en-US" sz="1000">
              <a:solidFill>
                <a:sysClr val="windowText" lastClr="000000"/>
              </a:solidFill>
            </a:rPr>
            <a:t>年</a:t>
          </a:r>
          <a:r>
            <a:rPr kumimoji="1" lang="en-US" altLang="ja-JP" sz="1000">
              <a:solidFill>
                <a:sysClr val="windowText" lastClr="000000"/>
              </a:solidFill>
            </a:rPr>
            <a:t>4</a:t>
          </a:r>
          <a:r>
            <a:rPr kumimoji="1" lang="ja-JP" altLang="en-US" sz="1000">
              <a:solidFill>
                <a:sysClr val="windowText" lastClr="000000"/>
              </a:solidFill>
            </a:rPr>
            <a:t>月</a:t>
          </a:r>
          <a:r>
            <a:rPr kumimoji="1" lang="en-US" altLang="ja-JP" sz="1000">
              <a:solidFill>
                <a:sysClr val="windowText" lastClr="000000"/>
              </a:solidFill>
            </a:rPr>
            <a:t>1</a:t>
          </a:r>
          <a:r>
            <a:rPr kumimoji="1" lang="ja-JP" altLang="en-US" sz="1000">
              <a:solidFill>
                <a:sysClr val="windowText" lastClr="000000"/>
              </a:solidFill>
            </a:rPr>
            <a:t>日以降は給料減額率等が変わる可能性があるため、使用不可。</a:t>
          </a:r>
          <a:endParaRPr kumimoji="1" lang="en-US" altLang="ja-JP" sz="10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171450</xdr:colOff>
      <xdr:row>15</xdr:row>
      <xdr:rowOff>19050</xdr:rowOff>
    </xdr:from>
    <xdr:to>
      <xdr:col>6</xdr:col>
      <xdr:colOff>0</xdr:colOff>
      <xdr:row>15</xdr:row>
      <xdr:rowOff>133350</xdr:rowOff>
    </xdr:to>
    <xdr:sp macro="" textlink="">
      <xdr:nvSpPr>
        <xdr:cNvPr id="2065" name="AutoShape 1"/>
        <xdr:cNvSpPr>
          <a:spLocks/>
        </xdr:cNvSpPr>
      </xdr:nvSpPr>
      <xdr:spPr bwMode="auto">
        <a:xfrm rot="-5400000">
          <a:off x="2052638" y="2462212"/>
          <a:ext cx="114300" cy="3876675"/>
        </a:xfrm>
        <a:prstGeom prst="rightBrace">
          <a:avLst>
            <a:gd name="adj1" fmla="val 282639"/>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542925</xdr:colOff>
      <xdr:row>13</xdr:row>
      <xdr:rowOff>142875</xdr:rowOff>
    </xdr:from>
    <xdr:to>
      <xdr:col>13</xdr:col>
      <xdr:colOff>466725</xdr:colOff>
      <xdr:row>15</xdr:row>
      <xdr:rowOff>0</xdr:rowOff>
    </xdr:to>
    <xdr:sp macro="" textlink="">
      <xdr:nvSpPr>
        <xdr:cNvPr id="5" name="正方形/長方形 4"/>
        <xdr:cNvSpPr/>
      </xdr:nvSpPr>
      <xdr:spPr>
        <a:xfrm>
          <a:off x="3962400" y="4067175"/>
          <a:ext cx="2790825" cy="476250"/>
        </a:xfrm>
        <a:prstGeom prst="rect">
          <a:avLst/>
        </a:prstGeom>
        <a:solidFill>
          <a:srgbClr val="FFFF00"/>
        </a:solidFill>
        <a:ln w="12700"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smtClean="0">
              <a:ln>
                <a:noFill/>
              </a:ln>
              <a:solidFill>
                <a:sysClr val="windowText" lastClr="000000"/>
              </a:solidFill>
              <a:effectLst/>
              <a:uLnTx/>
              <a:uFillTx/>
              <a:latin typeface="Calibri"/>
              <a:ea typeface="ＭＳ Ｐゴシック"/>
              <a:cs typeface="+mn-cs"/>
            </a:rPr>
            <a:t>※33</a:t>
          </a:r>
          <a:r>
            <a:rPr kumimoji="1" lang="ja-JP" altLang="en-US" sz="1000" b="0" i="0" u="none" strike="noStrike" kern="0" cap="none" spc="0" normalizeH="0" baseline="0" noProof="0" smtClean="0">
              <a:ln>
                <a:noFill/>
              </a:ln>
              <a:solidFill>
                <a:sysClr val="windowText" lastClr="000000"/>
              </a:solidFill>
              <a:effectLst/>
              <a:uLnTx/>
              <a:uFillTx/>
              <a:latin typeface="Calibri"/>
              <a:ea typeface="ＭＳ Ｐゴシック"/>
              <a:cs typeface="+mn-cs"/>
            </a:rPr>
            <a:t>年</a:t>
          </a:r>
          <a:r>
            <a:rPr kumimoji="1" lang="en-US" altLang="ja-JP" sz="1000" b="0" i="0" u="none" strike="noStrike" kern="0" cap="none" spc="0" normalizeH="0" baseline="0" noProof="0" smtClean="0">
              <a:ln>
                <a:noFill/>
              </a:ln>
              <a:solidFill>
                <a:sysClr val="windowText" lastClr="000000"/>
              </a:solidFill>
              <a:effectLst/>
              <a:uLnTx/>
              <a:uFillTx/>
              <a:latin typeface="Calibri"/>
              <a:ea typeface="ＭＳ Ｐゴシック"/>
              <a:cs typeface="+mn-cs"/>
            </a:rPr>
            <a:t>4</a:t>
          </a:r>
          <a:r>
            <a:rPr kumimoji="1" lang="ja-JP" altLang="en-US" sz="1000" b="0" i="0" u="none" strike="noStrike" kern="0" cap="none" spc="0" normalizeH="0" baseline="0" noProof="0" smtClean="0">
              <a:ln>
                <a:noFill/>
              </a:ln>
              <a:solidFill>
                <a:sysClr val="windowText" lastClr="000000"/>
              </a:solidFill>
              <a:effectLst/>
              <a:uLnTx/>
              <a:uFillTx/>
              <a:latin typeface="Calibri"/>
              <a:ea typeface="ＭＳ Ｐゴシック"/>
              <a:cs typeface="+mn-cs"/>
            </a:rPr>
            <a:t>月</a:t>
          </a:r>
          <a:r>
            <a:rPr kumimoji="1" lang="en-US" altLang="ja-JP" sz="1000" b="0" i="0" u="none" strike="noStrike" kern="0" cap="none" spc="0" normalizeH="0" baseline="0" noProof="0" smtClean="0">
              <a:ln>
                <a:noFill/>
              </a:ln>
              <a:solidFill>
                <a:sysClr val="windowText" lastClr="000000"/>
              </a:solidFill>
              <a:effectLst/>
              <a:uLnTx/>
              <a:uFillTx/>
              <a:latin typeface="Calibri"/>
              <a:ea typeface="ＭＳ Ｐゴシック"/>
              <a:cs typeface="+mn-cs"/>
            </a:rPr>
            <a:t>1</a:t>
          </a:r>
          <a:r>
            <a:rPr kumimoji="1" lang="ja-JP" altLang="en-US" sz="1000" b="0" i="0" u="none" strike="noStrike" kern="0" cap="none" spc="0" normalizeH="0" baseline="0" noProof="0" smtClean="0">
              <a:ln>
                <a:noFill/>
              </a:ln>
              <a:solidFill>
                <a:sysClr val="windowText" lastClr="000000"/>
              </a:solidFill>
              <a:effectLst/>
              <a:uLnTx/>
              <a:uFillTx/>
              <a:latin typeface="Calibri"/>
              <a:ea typeface="ＭＳ Ｐゴシック"/>
              <a:cs typeface="+mn-cs"/>
            </a:rPr>
            <a:t>日以降は給料減額率等が変わる可能性があるため、使用不可。</a:t>
          </a:r>
          <a:endParaRPr kumimoji="1" lang="en-US" altLang="ja-JP" sz="10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352425</xdr:colOff>
      <xdr:row>20</xdr:row>
      <xdr:rowOff>161924</xdr:rowOff>
    </xdr:from>
    <xdr:to>
      <xdr:col>8</xdr:col>
      <xdr:colOff>123825</xdr:colOff>
      <xdr:row>21</xdr:row>
      <xdr:rowOff>152399</xdr:rowOff>
    </xdr:to>
    <xdr:sp macro="" textlink="">
      <xdr:nvSpPr>
        <xdr:cNvPr id="2" name="正方形/長方形 1"/>
        <xdr:cNvSpPr/>
      </xdr:nvSpPr>
      <xdr:spPr>
        <a:xfrm>
          <a:off x="5057775" y="3705224"/>
          <a:ext cx="457200" cy="1619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ysClr val="windowText" lastClr="000000"/>
              </a:solidFill>
            </a:rPr>
            <a:t>以降</a:t>
          </a:r>
        </a:p>
      </xdr:txBody>
    </xdr:sp>
    <xdr:clientData/>
  </xdr:twoCellAnchor>
  <xdr:twoCellAnchor>
    <xdr:from>
      <xdr:col>7</xdr:col>
      <xdr:colOff>342900</xdr:colOff>
      <xdr:row>28</xdr:row>
      <xdr:rowOff>171449</xdr:rowOff>
    </xdr:from>
    <xdr:to>
      <xdr:col>8</xdr:col>
      <xdr:colOff>152400</xdr:colOff>
      <xdr:row>29</xdr:row>
      <xdr:rowOff>161924</xdr:rowOff>
    </xdr:to>
    <xdr:sp macro="" textlink="">
      <xdr:nvSpPr>
        <xdr:cNvPr id="4" name="正方形/長方形 3"/>
        <xdr:cNvSpPr/>
      </xdr:nvSpPr>
      <xdr:spPr>
        <a:xfrm>
          <a:off x="5048250" y="5095874"/>
          <a:ext cx="495300" cy="161925"/>
        </a:xfrm>
        <a:prstGeom prst="rect">
          <a:avLst/>
        </a:prstGeom>
        <a:noFill/>
        <a:ln w="25400" cap="flat" cmpd="sng" algn="ctr">
          <a:no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smtClean="0">
              <a:ln>
                <a:noFill/>
              </a:ln>
              <a:solidFill>
                <a:sysClr val="windowText" lastClr="000000"/>
              </a:solidFill>
              <a:effectLst/>
              <a:uLnTx/>
              <a:uFillTx/>
              <a:latin typeface="Calibri"/>
              <a:ea typeface="ＭＳ Ｐゴシック"/>
              <a:cs typeface="+mn-cs"/>
            </a:rPr>
            <a:t>以降</a:t>
          </a:r>
        </a:p>
      </xdr:txBody>
    </xdr:sp>
    <xdr:clientData/>
  </xdr:twoCellAnchor>
  <xdr:twoCellAnchor>
    <xdr:from>
      <xdr:col>7</xdr:col>
      <xdr:colOff>361950</xdr:colOff>
      <xdr:row>37</xdr:row>
      <xdr:rowOff>0</xdr:rowOff>
    </xdr:from>
    <xdr:to>
      <xdr:col>8</xdr:col>
      <xdr:colOff>161925</xdr:colOff>
      <xdr:row>37</xdr:row>
      <xdr:rowOff>171450</xdr:rowOff>
    </xdr:to>
    <xdr:sp macro="" textlink="">
      <xdr:nvSpPr>
        <xdr:cNvPr id="6" name="正方形/長方形 5"/>
        <xdr:cNvSpPr/>
      </xdr:nvSpPr>
      <xdr:spPr>
        <a:xfrm>
          <a:off x="5067300" y="6477000"/>
          <a:ext cx="485775" cy="171450"/>
        </a:xfrm>
        <a:prstGeom prst="rect">
          <a:avLst/>
        </a:prstGeom>
        <a:noFill/>
        <a:ln w="25400" cap="flat" cmpd="sng" algn="ctr">
          <a:no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smtClean="0">
              <a:ln>
                <a:noFill/>
              </a:ln>
              <a:solidFill>
                <a:sysClr val="windowText" lastClr="000000"/>
              </a:solidFill>
              <a:effectLst/>
              <a:uLnTx/>
              <a:uFillTx/>
              <a:latin typeface="Calibri"/>
              <a:ea typeface="ＭＳ Ｐゴシック"/>
              <a:cs typeface="+mn-cs"/>
            </a:rPr>
            <a:t>以降</a:t>
          </a:r>
        </a:p>
      </xdr:txBody>
    </xdr:sp>
    <xdr:clientData/>
  </xdr:twoCellAnchor>
  <xdr:twoCellAnchor>
    <xdr:from>
      <xdr:col>7</xdr:col>
      <xdr:colOff>352425</xdr:colOff>
      <xdr:row>44</xdr:row>
      <xdr:rowOff>161925</xdr:rowOff>
    </xdr:from>
    <xdr:to>
      <xdr:col>8</xdr:col>
      <xdr:colOff>152400</xdr:colOff>
      <xdr:row>46</xdr:row>
      <xdr:rowOff>57150</xdr:rowOff>
    </xdr:to>
    <xdr:sp macro="" textlink="">
      <xdr:nvSpPr>
        <xdr:cNvPr id="8" name="正方形/長方形 7"/>
        <xdr:cNvSpPr/>
      </xdr:nvSpPr>
      <xdr:spPr>
        <a:xfrm>
          <a:off x="5057775" y="7848600"/>
          <a:ext cx="485775" cy="247650"/>
        </a:xfrm>
        <a:prstGeom prst="rect">
          <a:avLst/>
        </a:prstGeom>
        <a:noFill/>
        <a:ln w="25400" cap="flat" cmpd="sng" algn="ctr">
          <a:no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smtClean="0">
              <a:ln>
                <a:noFill/>
              </a:ln>
              <a:solidFill>
                <a:sysClr val="windowText" lastClr="000000"/>
              </a:solidFill>
              <a:effectLst/>
              <a:uLnTx/>
              <a:uFillTx/>
              <a:latin typeface="Calibri"/>
              <a:ea typeface="ＭＳ Ｐゴシック"/>
              <a:cs typeface="+mn-cs"/>
            </a:rPr>
            <a:t>以降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46"/>
  <sheetViews>
    <sheetView tabSelected="1" zoomScaleNormal="100" workbookViewId="0">
      <selection activeCell="V23" sqref="V23"/>
    </sheetView>
  </sheetViews>
  <sheetFormatPr defaultRowHeight="13.5"/>
  <cols>
    <col min="1" max="1" width="12.875" customWidth="1"/>
    <col min="2" max="2" width="13.125" customWidth="1"/>
    <col min="3" max="3" width="6.125" customWidth="1"/>
    <col min="4" max="5" width="5.25" customWidth="1"/>
    <col min="6" max="7" width="5.25" hidden="1" customWidth="1"/>
    <col min="8" max="8" width="5.25" customWidth="1"/>
    <col min="9" max="9" width="8" customWidth="1"/>
    <col min="10" max="10" width="6.375" customWidth="1"/>
    <col min="11" max="11" width="7.375" customWidth="1"/>
    <col min="12" max="12" width="7.25" style="73" hidden="1" customWidth="1"/>
    <col min="13" max="13" width="7.25" style="73" customWidth="1"/>
    <col min="14" max="14" width="8.875" style="68" hidden="1" customWidth="1"/>
    <col min="15" max="15" width="7.25" style="70" hidden="1" customWidth="1"/>
    <col min="16" max="16" width="7.25" style="70" customWidth="1"/>
    <col min="17" max="17" width="8.875" style="68" hidden="1" customWidth="1"/>
  </cols>
  <sheetData>
    <row r="1" spans="1:20" ht="28.5" customHeight="1" thickTop="1" thickBot="1">
      <c r="A1" s="202" t="s">
        <v>35</v>
      </c>
      <c r="B1" s="202"/>
      <c r="C1" s="202"/>
      <c r="D1" s="202"/>
      <c r="E1" s="202"/>
      <c r="F1" s="202"/>
      <c r="G1" s="202"/>
      <c r="H1" s="202"/>
      <c r="I1" s="202"/>
      <c r="J1" s="202"/>
      <c r="K1" s="202"/>
      <c r="L1" s="202"/>
      <c r="M1" s="202"/>
      <c r="N1" s="202"/>
      <c r="O1" s="203"/>
      <c r="P1" s="86">
        <v>0.05</v>
      </c>
      <c r="Q1" s="86">
        <v>0.05</v>
      </c>
    </row>
    <row r="2" spans="1:20" ht="18.75" customHeight="1" thickTop="1" thickBot="1">
      <c r="B2" s="95"/>
      <c r="C2" s="95"/>
      <c r="D2" s="95"/>
      <c r="E2" s="95"/>
      <c r="F2" s="95"/>
      <c r="G2" s="95"/>
      <c r="H2" s="95"/>
      <c r="I2" s="95"/>
      <c r="J2" s="95"/>
      <c r="K2" s="95"/>
      <c r="L2" s="95"/>
      <c r="M2" s="95"/>
      <c r="N2" s="95"/>
      <c r="O2" s="76"/>
      <c r="P2" s="172"/>
      <c r="Q2" s="173"/>
      <c r="R2" s="174"/>
    </row>
    <row r="3" spans="1:20" s="117" customFormat="1" ht="28.5" customHeight="1" thickTop="1">
      <c r="B3" s="135" t="s">
        <v>41</v>
      </c>
      <c r="C3" s="136" t="s">
        <v>50</v>
      </c>
      <c r="D3" s="137"/>
      <c r="E3" s="137"/>
      <c r="F3" s="137"/>
      <c r="G3" s="137"/>
      <c r="H3" s="137"/>
      <c r="I3" s="137"/>
      <c r="J3" s="138"/>
      <c r="K3" s="138"/>
      <c r="L3" s="138"/>
      <c r="M3" s="138"/>
      <c r="N3" s="139"/>
      <c r="O3" s="169"/>
      <c r="P3" s="169"/>
      <c r="Q3" s="169"/>
      <c r="R3" s="139"/>
    </row>
    <row r="4" spans="1:20" s="117" customFormat="1" ht="23.25" customHeight="1">
      <c r="B4" s="140"/>
      <c r="C4" s="152" t="s">
        <v>42</v>
      </c>
      <c r="D4" s="118" t="s">
        <v>44</v>
      </c>
      <c r="E4" s="122" t="s">
        <v>65</v>
      </c>
      <c r="F4" s="122"/>
      <c r="G4" s="118"/>
      <c r="H4" s="118"/>
      <c r="I4" s="118"/>
      <c r="J4" s="118"/>
      <c r="K4" s="118" t="s">
        <v>46</v>
      </c>
      <c r="L4" s="122" t="s">
        <v>55</v>
      </c>
      <c r="M4" s="122" t="s">
        <v>66</v>
      </c>
      <c r="N4" s="141"/>
      <c r="O4" s="169"/>
      <c r="P4" s="169"/>
      <c r="Q4" s="169"/>
      <c r="R4" s="141"/>
    </row>
    <row r="5" spans="1:20" s="120" customFormat="1" ht="23.25" customHeight="1">
      <c r="B5" s="142"/>
      <c r="C5" s="152" t="s">
        <v>43</v>
      </c>
      <c r="D5" s="118" t="s">
        <v>44</v>
      </c>
      <c r="E5" s="122" t="s">
        <v>65</v>
      </c>
      <c r="F5" s="118"/>
      <c r="G5" s="118"/>
      <c r="H5" s="118"/>
      <c r="I5" s="118"/>
      <c r="J5" s="118"/>
      <c r="K5" s="118"/>
      <c r="L5" s="118"/>
      <c r="M5" s="118"/>
      <c r="N5" s="143"/>
      <c r="O5" s="170"/>
      <c r="P5" s="170"/>
      <c r="Q5" s="170"/>
      <c r="R5" s="143"/>
    </row>
    <row r="6" spans="1:20" s="117" customFormat="1" ht="23.25" customHeight="1" thickBot="1">
      <c r="B6" s="144"/>
      <c r="C6" s="153" t="s">
        <v>48</v>
      </c>
      <c r="D6" s="145"/>
      <c r="E6" s="146" t="s">
        <v>54</v>
      </c>
      <c r="F6" s="145"/>
      <c r="G6" s="145"/>
      <c r="H6" s="145"/>
      <c r="I6" s="145"/>
      <c r="J6" s="145"/>
      <c r="K6" s="145"/>
      <c r="L6" s="145"/>
      <c r="M6" s="145"/>
      <c r="N6" s="150"/>
      <c r="O6" s="171"/>
      <c r="P6" s="171"/>
      <c r="Q6" s="171"/>
      <c r="R6" s="175"/>
    </row>
    <row r="7" spans="1:20" s="117" customFormat="1" ht="18" customHeight="1" thickTop="1">
      <c r="B7" s="118"/>
      <c r="C7" s="118"/>
      <c r="D7" s="122"/>
      <c r="E7" s="118"/>
      <c r="F7" s="118"/>
      <c r="G7" s="118"/>
      <c r="H7" s="118"/>
      <c r="I7" s="118"/>
      <c r="J7" s="118"/>
      <c r="K7" s="118"/>
      <c r="L7" s="118"/>
      <c r="M7" s="118"/>
      <c r="N7" s="118"/>
      <c r="O7" s="123"/>
      <c r="P7" s="123"/>
      <c r="Q7" s="121"/>
    </row>
    <row r="8" spans="1:20" s="117" customFormat="1" ht="24" customHeight="1">
      <c r="A8" s="151" t="s">
        <v>45</v>
      </c>
      <c r="B8" s="120" t="s">
        <v>51</v>
      </c>
      <c r="C8" s="118"/>
      <c r="D8" s="122"/>
      <c r="E8" s="118"/>
      <c r="F8" s="118"/>
      <c r="G8" s="118"/>
      <c r="H8" s="118"/>
      <c r="I8" s="118"/>
      <c r="J8" s="118"/>
      <c r="K8" s="118"/>
      <c r="L8" s="118"/>
      <c r="M8" s="118"/>
      <c r="N8" s="118"/>
      <c r="O8" s="123"/>
      <c r="P8" s="123"/>
      <c r="Q8" s="121"/>
    </row>
    <row r="9" spans="1:20" s="115" customFormat="1" ht="24" customHeight="1">
      <c r="B9" s="122" t="s">
        <v>56</v>
      </c>
      <c r="C9" s="124"/>
      <c r="D9" s="125"/>
      <c r="E9" s="125"/>
      <c r="F9" s="125"/>
      <c r="G9" s="125"/>
      <c r="H9" s="126"/>
      <c r="I9" s="125"/>
      <c r="J9" s="126"/>
      <c r="K9" s="125"/>
      <c r="L9" s="125"/>
      <c r="M9" s="125"/>
      <c r="N9" s="125"/>
      <c r="O9" s="125"/>
      <c r="P9" s="125"/>
      <c r="Q9" s="127"/>
    </row>
    <row r="10" spans="1:20" s="117" customFormat="1" ht="24" customHeight="1">
      <c r="A10" s="116"/>
      <c r="B10" s="122" t="s">
        <v>57</v>
      </c>
      <c r="C10" s="128"/>
      <c r="D10" s="122"/>
      <c r="E10" s="122"/>
      <c r="F10" s="122"/>
      <c r="G10" s="122"/>
      <c r="H10" s="94"/>
      <c r="I10" s="122"/>
      <c r="J10" s="94"/>
      <c r="K10" s="122"/>
      <c r="L10" s="122"/>
      <c r="M10" s="122"/>
      <c r="N10" s="122"/>
      <c r="O10" s="122"/>
      <c r="P10" s="122"/>
      <c r="Q10" s="129"/>
    </row>
    <row r="11" spans="1:20" s="117" customFormat="1" ht="21" customHeight="1">
      <c r="A11" s="116"/>
      <c r="B11" s="134" t="s">
        <v>67</v>
      </c>
      <c r="C11" s="128"/>
      <c r="D11" s="122"/>
      <c r="E11" s="122"/>
      <c r="F11" s="122"/>
      <c r="G11" s="122"/>
      <c r="H11" s="94"/>
      <c r="I11" s="122"/>
      <c r="J11" s="94"/>
      <c r="K11" s="122"/>
      <c r="L11" s="122"/>
      <c r="M11" s="122"/>
      <c r="N11" s="122"/>
      <c r="O11" s="122"/>
      <c r="P11" s="122"/>
      <c r="Q11" s="129"/>
    </row>
    <row r="12" spans="1:20" s="117" customFormat="1" ht="21" customHeight="1">
      <c r="A12" s="116"/>
      <c r="B12" s="122" t="s">
        <v>59</v>
      </c>
      <c r="C12" s="128"/>
      <c r="D12" s="122"/>
      <c r="E12" s="122"/>
      <c r="F12" s="122"/>
      <c r="G12" s="122" t="s">
        <v>60</v>
      </c>
      <c r="H12" s="94"/>
      <c r="I12" s="122"/>
      <c r="J12" s="94"/>
      <c r="K12" s="122"/>
      <c r="L12" s="122"/>
      <c r="M12" s="122"/>
      <c r="N12" s="122"/>
      <c r="O12" s="122"/>
      <c r="P12" s="122"/>
      <c r="Q12" s="129"/>
    </row>
    <row r="13" spans="1:20" ht="15.75" customHeight="1">
      <c r="B13" s="65"/>
      <c r="C13" s="68"/>
      <c r="D13" s="130"/>
      <c r="E13" s="130"/>
      <c r="F13" s="130"/>
      <c r="G13" s="130"/>
      <c r="H13" s="69"/>
      <c r="I13" s="69"/>
      <c r="J13" s="69"/>
      <c r="K13" s="69"/>
      <c r="L13" s="131"/>
      <c r="M13" s="131"/>
      <c r="N13" s="69"/>
      <c r="O13" s="131"/>
      <c r="P13" s="131"/>
      <c r="R13" s="132"/>
    </row>
    <row r="14" spans="1:20" ht="16.5" customHeight="1">
      <c r="H14" s="75" t="s">
        <v>36</v>
      </c>
      <c r="I14" s="97">
        <v>32</v>
      </c>
      <c r="J14" s="66" t="s">
        <v>19</v>
      </c>
      <c r="K14" s="97">
        <v>4</v>
      </c>
      <c r="L14" s="66" t="s">
        <v>20</v>
      </c>
      <c r="M14" s="166" t="s">
        <v>20</v>
      </c>
      <c r="N14" s="40" t="s">
        <v>21</v>
      </c>
      <c r="O14" s="156" t="s">
        <v>52</v>
      </c>
      <c r="P14" s="168">
        <v>1</v>
      </c>
      <c r="Q14"/>
      <c r="R14" s="187" t="s">
        <v>68</v>
      </c>
      <c r="S14" s="167"/>
      <c r="T14" s="68"/>
    </row>
    <row r="15" spans="1:20" ht="34.5" customHeight="1">
      <c r="O15" s="2"/>
      <c r="P15"/>
      <c r="Q15"/>
    </row>
    <row r="16" spans="1:20" s="90" customFormat="1" ht="18" customHeight="1">
      <c r="B16" s="204" t="s">
        <v>38</v>
      </c>
      <c r="C16" s="204"/>
      <c r="D16" s="204"/>
      <c r="I16" s="92"/>
      <c r="J16" s="3"/>
      <c r="K16" s="77"/>
      <c r="L16" s="2"/>
      <c r="M16" s="2"/>
      <c r="N16" s="93"/>
      <c r="O16" s="91"/>
      <c r="P16" s="91"/>
      <c r="Q16" s="39"/>
    </row>
    <row r="17" spans="1:18" ht="14.25" customHeight="1" thickBot="1">
      <c r="B17" s="3"/>
      <c r="C17" s="2"/>
      <c r="D17" s="2"/>
      <c r="E17" s="21"/>
      <c r="F17" s="21"/>
      <c r="G17" s="21"/>
      <c r="R17" s="2"/>
    </row>
    <row r="18" spans="1:18" ht="18" customHeight="1" thickTop="1">
      <c r="A18" s="209" t="s">
        <v>0</v>
      </c>
      <c r="B18" s="211" t="s">
        <v>1</v>
      </c>
      <c r="C18" s="205" t="s">
        <v>47</v>
      </c>
      <c r="D18" s="211" t="s">
        <v>4</v>
      </c>
      <c r="E18" s="211" t="s">
        <v>3</v>
      </c>
      <c r="F18" s="207" t="s">
        <v>29</v>
      </c>
      <c r="G18" s="207" t="s">
        <v>30</v>
      </c>
      <c r="H18" s="205" t="s">
        <v>28</v>
      </c>
      <c r="I18" s="193" t="s">
        <v>27</v>
      </c>
      <c r="J18" s="195" t="s">
        <v>23</v>
      </c>
      <c r="K18" s="196"/>
      <c r="L18" s="197" t="s">
        <v>53</v>
      </c>
      <c r="M18" s="201"/>
      <c r="N18" s="199" t="s">
        <v>58</v>
      </c>
      <c r="O18" s="197" t="s">
        <v>62</v>
      </c>
      <c r="P18" s="198"/>
      <c r="Q18" s="191" t="s">
        <v>31</v>
      </c>
    </row>
    <row r="19" spans="1:18" ht="18" customHeight="1" thickBot="1">
      <c r="A19" s="210"/>
      <c r="B19" s="212"/>
      <c r="C19" s="206"/>
      <c r="D19" s="212"/>
      <c r="E19" s="212"/>
      <c r="F19" s="208"/>
      <c r="G19" s="208"/>
      <c r="H19" s="206"/>
      <c r="I19" s="194"/>
      <c r="J19" s="82" t="s">
        <v>13</v>
      </c>
      <c r="K19" s="83" t="s">
        <v>12</v>
      </c>
      <c r="L19" s="81" t="s">
        <v>33</v>
      </c>
      <c r="M19" s="87" t="s">
        <v>32</v>
      </c>
      <c r="N19" s="200"/>
      <c r="O19" s="71" t="s">
        <v>33</v>
      </c>
      <c r="P19" s="161" t="s">
        <v>34</v>
      </c>
      <c r="Q19" s="192"/>
    </row>
    <row r="20" spans="1:18" ht="22.5" customHeight="1">
      <c r="A20" s="98"/>
      <c r="B20" s="99"/>
      <c r="C20" s="100"/>
      <c r="D20" s="100"/>
      <c r="E20" s="100"/>
      <c r="F20" s="101"/>
      <c r="G20" s="101"/>
      <c r="H20" s="102"/>
      <c r="I20" s="79" t="e">
        <f>IF($F20="81","-",IF(C20&lt;=17,VLOOKUP(G20,'5%,10%加算'!$I$15:$J$47,2),IF('⑦⑧⑨表5％加算確認表'!C20&lt;=19,VLOOKUP(G20,'5%,10%加算'!$I$15:$L$47,4),IF(C20&gt;=20,VLOOKUP(G20,'5%,10%加算'!$I$15:$N$47,6)))))</f>
        <v>#N/A</v>
      </c>
      <c r="J20" s="84" t="e">
        <f>IF($I20="-","-",IF(AND(F20="71",H20&gt;=65),"○",IF(AND(F20="72",H20&gt;=57,140&gt;=H20),"○",IF(AND(F20="82",H20&gt;=57,152&gt;=H20),"○",IF(AND(F20="91",H20&gt;=89),"○","-")))))</f>
        <v>#N/A</v>
      </c>
      <c r="K20" s="85" t="e">
        <f>IF($F20="81","-",IF(AND(J20="-",H20&gt;=I20),"該当",IF(AND(J20="-",H20&lt;I20),"非該当","-")))</f>
        <v>#N/A</v>
      </c>
      <c r="L20" s="72" t="e">
        <f>IF(AND(F20="71",H20&lt;49),"0023",IF(AND(F20="72",H20&lt;41),"0023",IF(AND(F20="82",H20&lt;41),"0023",IF(AND(F20="91",H20&lt;73),"0023",IF(I20="-","-","0026")))))</f>
        <v>#N/A</v>
      </c>
      <c r="M20" s="163">
        <v>0</v>
      </c>
      <c r="N20" s="74" t="e">
        <f>IF(J20="○","入力不要",IF(L20=M20,"-",M20))</f>
        <v>#N/A</v>
      </c>
      <c r="O20" s="72" t="str">
        <f>IF(AND(F20="71",H20&gt;=65),"0040",IF(AND(F20="72",H20&gt;=57),"0040",IF(AND(F20="82",H20&gt;=57),"0040",IF(AND(F20="91",H20&gt;=89),"0040","-"))))</f>
        <v>-</v>
      </c>
      <c r="P20" s="162" t="e">
        <f>IF(K20=FALSE,"0050",IF(K20="該当","0050",IF(K20="非該当","0000","0050")))</f>
        <v>#N/A</v>
      </c>
      <c r="Q20" s="158" t="e">
        <f>IF(O20=P20,"-",P20)</f>
        <v>#N/A</v>
      </c>
    </row>
    <row r="21" spans="1:18" ht="22.5" customHeight="1">
      <c r="A21" s="103"/>
      <c r="B21" s="104"/>
      <c r="C21" s="105"/>
      <c r="D21" s="105"/>
      <c r="E21" s="105"/>
      <c r="F21" s="101"/>
      <c r="G21" s="101"/>
      <c r="H21" s="106"/>
      <c r="I21" s="79" t="e">
        <f>IF($F21="81","-",IF(C21&lt;=17,VLOOKUP(G21,'5%,10%加算'!$I$15:$J$47,2),IF('⑦⑧⑨表5％加算確認表'!C21&lt;=19,VLOOKUP(G21,'5%,10%加算'!$I$15:$L$47,4),IF(C21&gt;=20,VLOOKUP(G21,'5%,10%加算'!$I$15:$N$47,6)))))</f>
        <v>#N/A</v>
      </c>
      <c r="J21" s="84" t="e">
        <f t="shared" ref="J21:J46" si="0">IF($I21="-","-",IF(AND(F21="71",H21&gt;=65),"○",IF(AND(F21="72",H21&gt;=57,140&gt;=H21),"○",IF(AND(F21="82",H21&gt;=57,152&gt;=H21),"○",IF(AND(F21="91",H21&gt;=89),"○","-")))))</f>
        <v>#N/A</v>
      </c>
      <c r="K21" s="85" t="e">
        <f t="shared" ref="K21:K46" si="1">IF($F21="81","-",IF(AND(J21="-",H21&gt;=I21),"該当",IF(AND(J21="-",H21&lt;I21),"非該当","-")))</f>
        <v>#N/A</v>
      </c>
      <c r="L21" s="72" t="e">
        <f>IF(AND(F21="71",H21&lt;49),"0023",IF(AND(F21="72",H21&lt;41),"0023",IF(AND(F21="82",H21&lt;41),"0023",IF(AND(F21="91",H21&lt;73),"0023",IF(I21="-","-","0026")))))</f>
        <v>#N/A</v>
      </c>
      <c r="M21" s="163">
        <v>0</v>
      </c>
      <c r="N21" s="74" t="e">
        <f t="shared" ref="N21:N46" si="2">IF(J21="○","入力不要",IF(L21=M21,"-",M21))</f>
        <v>#N/A</v>
      </c>
      <c r="O21" s="72" t="str">
        <f t="shared" ref="O21:O46" si="3">IF(AND(F21="71",H21&gt;=63),"0040",IF(AND(F21="72",H21&gt;=55),"0040",IF(AND(F21="82",H21&gt;=55),"0040",IF(AND(F21="91",H21&gt;=87),"0040","-"))))</f>
        <v>-</v>
      </c>
      <c r="P21" s="162" t="e">
        <f t="shared" ref="P21:P46" si="4">IF(K21=FALSE,"0050",IF(K21="該当","0050",IF(K21="非該当","0000","0050")))</f>
        <v>#N/A</v>
      </c>
      <c r="Q21" s="159" t="e">
        <f t="shared" ref="Q21:Q46" si="5">IF(O21=P21,"-",P21)</f>
        <v>#N/A</v>
      </c>
    </row>
    <row r="22" spans="1:18" ht="22.5" customHeight="1">
      <c r="A22" s="103"/>
      <c r="B22" s="104"/>
      <c r="C22" s="105"/>
      <c r="D22" s="105"/>
      <c r="E22" s="105"/>
      <c r="F22" s="101"/>
      <c r="G22" s="101"/>
      <c r="H22" s="106"/>
      <c r="I22" s="79" t="e">
        <f>IF($F22="81","-",IF(C22&lt;=17,VLOOKUP(G22,'5%,10%加算'!$I$15:$J$47,2),IF('⑦⑧⑨表5％加算確認表'!C22&lt;=19,VLOOKUP(G22,'5%,10%加算'!$I$15:$L$47,4),IF(C22&gt;=20,VLOOKUP(G22,'5%,10%加算'!$I$15:$N$47,6)))))</f>
        <v>#N/A</v>
      </c>
      <c r="J22" s="84" t="e">
        <f t="shared" si="0"/>
        <v>#N/A</v>
      </c>
      <c r="K22" s="85" t="e">
        <f t="shared" si="1"/>
        <v>#N/A</v>
      </c>
      <c r="L22" s="72" t="e">
        <f t="shared" ref="L22:L46" si="6">IF(AND(F22="71",H22&lt;49),"0023",IF(AND(F22="72",H22&lt;41),"0023",IF(AND(F22="82",H22&lt;41),"0023",IF(AND(F22="91",H22&lt;73),"0023",IF(I22="-","-","0026")))))</f>
        <v>#N/A</v>
      </c>
      <c r="M22" s="163">
        <v>0</v>
      </c>
      <c r="N22" s="74" t="e">
        <f t="shared" si="2"/>
        <v>#N/A</v>
      </c>
      <c r="O22" s="72" t="str">
        <f t="shared" si="3"/>
        <v>-</v>
      </c>
      <c r="P22" s="162" t="e">
        <f t="shared" si="4"/>
        <v>#N/A</v>
      </c>
      <c r="Q22" s="159" t="e">
        <f t="shared" si="5"/>
        <v>#N/A</v>
      </c>
    </row>
    <row r="23" spans="1:18" ht="22.5" customHeight="1">
      <c r="A23" s="103"/>
      <c r="B23" s="104"/>
      <c r="C23" s="105"/>
      <c r="D23" s="105"/>
      <c r="E23" s="105"/>
      <c r="F23" s="101"/>
      <c r="G23" s="101"/>
      <c r="H23" s="106"/>
      <c r="I23" s="79" t="e">
        <f>IF($F23="81","-",IF(C23&lt;=17,VLOOKUP(G23,'5%,10%加算'!$I$15:$J$47,2),IF('⑦⑧⑨表5％加算確認表'!C23&lt;=19,VLOOKUP(G23,'5%,10%加算'!$I$15:$L$47,4),IF(C23&gt;=20,VLOOKUP(G23,'5%,10%加算'!$I$15:$N$47,6)))))</f>
        <v>#N/A</v>
      </c>
      <c r="J23" s="84" t="e">
        <f t="shared" si="0"/>
        <v>#N/A</v>
      </c>
      <c r="K23" s="85" t="e">
        <f t="shared" si="1"/>
        <v>#N/A</v>
      </c>
      <c r="L23" s="72" t="e">
        <f t="shared" si="6"/>
        <v>#N/A</v>
      </c>
      <c r="M23" s="163">
        <v>0</v>
      </c>
      <c r="N23" s="74" t="e">
        <f t="shared" si="2"/>
        <v>#N/A</v>
      </c>
      <c r="O23" s="72" t="str">
        <f t="shared" si="3"/>
        <v>-</v>
      </c>
      <c r="P23" s="162" t="e">
        <f t="shared" si="4"/>
        <v>#N/A</v>
      </c>
      <c r="Q23" s="159" t="e">
        <f t="shared" si="5"/>
        <v>#N/A</v>
      </c>
    </row>
    <row r="24" spans="1:18" ht="22.5" customHeight="1">
      <c r="A24" s="103"/>
      <c r="B24" s="104"/>
      <c r="C24" s="105"/>
      <c r="D24" s="105"/>
      <c r="E24" s="105"/>
      <c r="F24" s="101"/>
      <c r="G24" s="101"/>
      <c r="H24" s="106"/>
      <c r="I24" s="79" t="e">
        <f>IF($F24="81","-",IF(C24&lt;=17,VLOOKUP(G24,'5%,10%加算'!$I$15:$J$47,2),IF('⑦⑧⑨表5％加算確認表'!C24&lt;=19,VLOOKUP(G24,'5%,10%加算'!$I$15:$L$47,4),IF(C24&gt;=20,VLOOKUP(G24,'5%,10%加算'!$I$15:$N$47,6)))))</f>
        <v>#N/A</v>
      </c>
      <c r="J24" s="84" t="e">
        <f t="shared" si="0"/>
        <v>#N/A</v>
      </c>
      <c r="K24" s="85" t="e">
        <f>IF($F24="81","-",IF(AND(J24="-",H24&gt;=I24),"該当",IF(AND(J24="-",H24&lt;I24),"非該当","-")))</f>
        <v>#N/A</v>
      </c>
      <c r="L24" s="72" t="e">
        <f t="shared" si="6"/>
        <v>#N/A</v>
      </c>
      <c r="M24" s="163">
        <v>0</v>
      </c>
      <c r="N24" s="74" t="e">
        <f t="shared" si="2"/>
        <v>#N/A</v>
      </c>
      <c r="O24" s="72" t="str">
        <f t="shared" si="3"/>
        <v>-</v>
      </c>
      <c r="P24" s="162" t="e">
        <f t="shared" si="4"/>
        <v>#N/A</v>
      </c>
      <c r="Q24" s="159" t="e">
        <f t="shared" si="5"/>
        <v>#N/A</v>
      </c>
    </row>
    <row r="25" spans="1:18" ht="22.5" customHeight="1">
      <c r="A25" s="103"/>
      <c r="B25" s="104"/>
      <c r="C25" s="105"/>
      <c r="D25" s="105"/>
      <c r="E25" s="105"/>
      <c r="F25" s="101"/>
      <c r="G25" s="101"/>
      <c r="H25" s="106"/>
      <c r="I25" s="79" t="e">
        <f>IF($F25="81","-",IF(C25&lt;=17,VLOOKUP(G25,'5%,10%加算'!$I$15:$J$47,2),IF('⑦⑧⑨表5％加算確認表'!C25&lt;=19,VLOOKUP(G25,'5%,10%加算'!$I$15:$L$47,4),IF(C25&gt;=20,VLOOKUP(G25,'5%,10%加算'!$I$15:$N$47,6)))))</f>
        <v>#N/A</v>
      </c>
      <c r="J25" s="84" t="e">
        <f t="shared" si="0"/>
        <v>#N/A</v>
      </c>
      <c r="K25" s="85" t="e">
        <f t="shared" si="1"/>
        <v>#N/A</v>
      </c>
      <c r="L25" s="72" t="e">
        <f t="shared" si="6"/>
        <v>#N/A</v>
      </c>
      <c r="M25" s="163">
        <v>0</v>
      </c>
      <c r="N25" s="74" t="e">
        <f t="shared" si="2"/>
        <v>#N/A</v>
      </c>
      <c r="O25" s="72" t="str">
        <f t="shared" si="3"/>
        <v>-</v>
      </c>
      <c r="P25" s="162" t="e">
        <f t="shared" si="4"/>
        <v>#N/A</v>
      </c>
      <c r="Q25" s="159" t="e">
        <f t="shared" si="5"/>
        <v>#N/A</v>
      </c>
    </row>
    <row r="26" spans="1:18" ht="22.5" customHeight="1">
      <c r="A26" s="103"/>
      <c r="B26" s="104"/>
      <c r="C26" s="105"/>
      <c r="D26" s="105"/>
      <c r="E26" s="105"/>
      <c r="F26" s="101"/>
      <c r="G26" s="101"/>
      <c r="H26" s="106"/>
      <c r="I26" s="79" t="e">
        <f>IF($F26="81","-",IF(C26&lt;=17,VLOOKUP(G26,'5%,10%加算'!$I$15:$J$47,2),IF('⑦⑧⑨表5％加算確認表'!C26&lt;=19,VLOOKUP(G26,'5%,10%加算'!$I$15:$L$47,4),IF(C26&gt;=20,VLOOKUP(G26,'5%,10%加算'!$I$15:$N$47,6)))))</f>
        <v>#N/A</v>
      </c>
      <c r="J26" s="84" t="e">
        <f t="shared" si="0"/>
        <v>#N/A</v>
      </c>
      <c r="K26" s="85" t="e">
        <f t="shared" si="1"/>
        <v>#N/A</v>
      </c>
      <c r="L26" s="72" t="e">
        <f t="shared" si="6"/>
        <v>#N/A</v>
      </c>
      <c r="M26" s="163">
        <v>0</v>
      </c>
      <c r="N26" s="74" t="e">
        <f t="shared" si="2"/>
        <v>#N/A</v>
      </c>
      <c r="O26" s="72" t="str">
        <f t="shared" si="3"/>
        <v>-</v>
      </c>
      <c r="P26" s="162" t="e">
        <f t="shared" si="4"/>
        <v>#N/A</v>
      </c>
      <c r="Q26" s="159" t="e">
        <f t="shared" si="5"/>
        <v>#N/A</v>
      </c>
    </row>
    <row r="27" spans="1:18" ht="22.5" customHeight="1">
      <c r="A27" s="103"/>
      <c r="B27" s="104"/>
      <c r="C27" s="105"/>
      <c r="D27" s="105"/>
      <c r="E27" s="105"/>
      <c r="F27" s="101"/>
      <c r="G27" s="101"/>
      <c r="H27" s="106"/>
      <c r="I27" s="79" t="e">
        <f>IF($F27="81","-",IF(C27&lt;=17,VLOOKUP(G27,'5%,10%加算'!$I$15:$J$47,2),IF('⑦⑧⑨表5％加算確認表'!C27&lt;=19,VLOOKUP(G27,'5%,10%加算'!$I$15:$L$47,4),IF(C27&gt;=20,VLOOKUP(G27,'5%,10%加算'!$I$15:$N$47,6)))))</f>
        <v>#N/A</v>
      </c>
      <c r="J27" s="84" t="e">
        <f t="shared" si="0"/>
        <v>#N/A</v>
      </c>
      <c r="K27" s="85" t="e">
        <f t="shared" si="1"/>
        <v>#N/A</v>
      </c>
      <c r="L27" s="72" t="e">
        <f t="shared" si="6"/>
        <v>#N/A</v>
      </c>
      <c r="M27" s="163">
        <v>0</v>
      </c>
      <c r="N27" s="74" t="e">
        <f t="shared" si="2"/>
        <v>#N/A</v>
      </c>
      <c r="O27" s="72" t="str">
        <f t="shared" si="3"/>
        <v>-</v>
      </c>
      <c r="P27" s="162" t="e">
        <f t="shared" si="4"/>
        <v>#N/A</v>
      </c>
      <c r="Q27" s="159" t="e">
        <f t="shared" si="5"/>
        <v>#N/A</v>
      </c>
    </row>
    <row r="28" spans="1:18" ht="22.5" customHeight="1">
      <c r="A28" s="103"/>
      <c r="B28" s="104"/>
      <c r="C28" s="105"/>
      <c r="D28" s="105"/>
      <c r="E28" s="105"/>
      <c r="F28" s="101"/>
      <c r="G28" s="101"/>
      <c r="H28" s="106"/>
      <c r="I28" s="79" t="e">
        <f>IF($F28="81","-",IF(C28&lt;=17,VLOOKUP(G28,'5%,10%加算'!$I$15:$J$47,2),IF('⑦⑧⑨表5％加算確認表'!C28&lt;=19,VLOOKUP(G28,'5%,10%加算'!$I$15:$L$47,4),IF(C28&gt;=20,VLOOKUP(G28,'5%,10%加算'!$I$15:$N$47,6)))))</f>
        <v>#N/A</v>
      </c>
      <c r="J28" s="84" t="e">
        <f t="shared" si="0"/>
        <v>#N/A</v>
      </c>
      <c r="K28" s="85" t="e">
        <f t="shared" si="1"/>
        <v>#N/A</v>
      </c>
      <c r="L28" s="72" t="e">
        <f t="shared" si="6"/>
        <v>#N/A</v>
      </c>
      <c r="M28" s="163">
        <v>0</v>
      </c>
      <c r="N28" s="74" t="e">
        <f t="shared" si="2"/>
        <v>#N/A</v>
      </c>
      <c r="O28" s="72" t="str">
        <f t="shared" si="3"/>
        <v>-</v>
      </c>
      <c r="P28" s="162" t="e">
        <f t="shared" si="4"/>
        <v>#N/A</v>
      </c>
      <c r="Q28" s="159" t="e">
        <f t="shared" si="5"/>
        <v>#N/A</v>
      </c>
    </row>
    <row r="29" spans="1:18" ht="22.5" customHeight="1">
      <c r="A29" s="103"/>
      <c r="B29" s="104"/>
      <c r="C29" s="105"/>
      <c r="D29" s="105"/>
      <c r="E29" s="105"/>
      <c r="F29" s="101"/>
      <c r="G29" s="101"/>
      <c r="H29" s="106"/>
      <c r="I29" s="79" t="e">
        <f>IF($F29="81","-",IF(C29&lt;=17,VLOOKUP(G29,'5%,10%加算'!$I$15:$J$47,2),IF('⑦⑧⑨表5％加算確認表'!C29&lt;=19,VLOOKUP(G29,'5%,10%加算'!$I$15:$L$47,4),IF(C29&gt;=20,VLOOKUP(G29,'5%,10%加算'!$I$15:$N$47,6)))))</f>
        <v>#N/A</v>
      </c>
      <c r="J29" s="84" t="e">
        <f t="shared" si="0"/>
        <v>#N/A</v>
      </c>
      <c r="K29" s="85" t="e">
        <f t="shared" si="1"/>
        <v>#N/A</v>
      </c>
      <c r="L29" s="72" t="e">
        <f t="shared" si="6"/>
        <v>#N/A</v>
      </c>
      <c r="M29" s="163">
        <v>0</v>
      </c>
      <c r="N29" s="74" t="e">
        <f t="shared" si="2"/>
        <v>#N/A</v>
      </c>
      <c r="O29" s="72" t="str">
        <f t="shared" si="3"/>
        <v>-</v>
      </c>
      <c r="P29" s="162" t="e">
        <f t="shared" si="4"/>
        <v>#N/A</v>
      </c>
      <c r="Q29" s="159" t="e">
        <f t="shared" si="5"/>
        <v>#N/A</v>
      </c>
    </row>
    <row r="30" spans="1:18" ht="22.5" customHeight="1">
      <c r="A30" s="103"/>
      <c r="B30" s="104"/>
      <c r="C30" s="105"/>
      <c r="D30" s="105"/>
      <c r="E30" s="105"/>
      <c r="F30" s="101"/>
      <c r="G30" s="101"/>
      <c r="H30" s="106"/>
      <c r="I30" s="79" t="e">
        <f>IF($F30="81","-",IF(C30&lt;=17,VLOOKUP(G30,'5%,10%加算'!$I$15:$J$47,2),IF('⑦⑧⑨表5％加算確認表'!C30&lt;=19,VLOOKUP(G30,'5%,10%加算'!$I$15:$L$47,4),IF(C30&gt;=20,VLOOKUP(G30,'5%,10%加算'!$I$15:$N$47,6)))))</f>
        <v>#N/A</v>
      </c>
      <c r="J30" s="84" t="e">
        <f t="shared" si="0"/>
        <v>#N/A</v>
      </c>
      <c r="K30" s="85" t="e">
        <f t="shared" si="1"/>
        <v>#N/A</v>
      </c>
      <c r="L30" s="72" t="e">
        <f t="shared" si="6"/>
        <v>#N/A</v>
      </c>
      <c r="M30" s="163">
        <v>0</v>
      </c>
      <c r="N30" s="74" t="e">
        <f t="shared" si="2"/>
        <v>#N/A</v>
      </c>
      <c r="O30" s="72" t="str">
        <f t="shared" si="3"/>
        <v>-</v>
      </c>
      <c r="P30" s="162" t="e">
        <f t="shared" si="4"/>
        <v>#N/A</v>
      </c>
      <c r="Q30" s="159" t="e">
        <f t="shared" si="5"/>
        <v>#N/A</v>
      </c>
    </row>
    <row r="31" spans="1:18" ht="22.5" customHeight="1">
      <c r="A31" s="103"/>
      <c r="B31" s="104"/>
      <c r="C31" s="105"/>
      <c r="D31" s="105"/>
      <c r="E31" s="105"/>
      <c r="F31" s="101"/>
      <c r="G31" s="101"/>
      <c r="H31" s="106"/>
      <c r="I31" s="79" t="e">
        <f>IF($F31="81","-",IF(C31&lt;=17,VLOOKUP(G31,'5%,10%加算'!$I$15:$J$47,2),IF('⑦⑧⑨表5％加算確認表'!C31&lt;=19,VLOOKUP(G31,'5%,10%加算'!$I$15:$L$47,4),IF(C31&gt;=20,VLOOKUP(G31,'5%,10%加算'!$I$15:$N$47,6)))))</f>
        <v>#N/A</v>
      </c>
      <c r="J31" s="84" t="e">
        <f t="shared" si="0"/>
        <v>#N/A</v>
      </c>
      <c r="K31" s="85" t="e">
        <f t="shared" si="1"/>
        <v>#N/A</v>
      </c>
      <c r="L31" s="72" t="e">
        <f t="shared" si="6"/>
        <v>#N/A</v>
      </c>
      <c r="M31" s="163">
        <v>0</v>
      </c>
      <c r="N31" s="74" t="e">
        <f t="shared" si="2"/>
        <v>#N/A</v>
      </c>
      <c r="O31" s="72" t="str">
        <f t="shared" si="3"/>
        <v>-</v>
      </c>
      <c r="P31" s="162" t="e">
        <f t="shared" si="4"/>
        <v>#N/A</v>
      </c>
      <c r="Q31" s="159" t="e">
        <f t="shared" si="5"/>
        <v>#N/A</v>
      </c>
    </row>
    <row r="32" spans="1:18" ht="22.5" customHeight="1">
      <c r="A32" s="103"/>
      <c r="B32" s="104"/>
      <c r="C32" s="105"/>
      <c r="D32" s="105"/>
      <c r="E32" s="105"/>
      <c r="F32" s="101"/>
      <c r="G32" s="101"/>
      <c r="H32" s="106"/>
      <c r="I32" s="79" t="e">
        <f>IF($F32="81","-",IF(C32&lt;=17,VLOOKUP(G32,'5%,10%加算'!$I$15:$J$47,2),IF('⑦⑧⑨表5％加算確認表'!C32&lt;=19,VLOOKUP(G32,'5%,10%加算'!$I$15:$L$47,4),IF(C32&gt;=20,VLOOKUP(G32,'5%,10%加算'!$I$15:$N$47,6)))))</f>
        <v>#N/A</v>
      </c>
      <c r="J32" s="84" t="e">
        <f t="shared" si="0"/>
        <v>#N/A</v>
      </c>
      <c r="K32" s="85" t="e">
        <f t="shared" si="1"/>
        <v>#N/A</v>
      </c>
      <c r="L32" s="72" t="e">
        <f t="shared" si="6"/>
        <v>#N/A</v>
      </c>
      <c r="M32" s="163">
        <v>0</v>
      </c>
      <c r="N32" s="74" t="e">
        <f t="shared" si="2"/>
        <v>#N/A</v>
      </c>
      <c r="O32" s="72" t="str">
        <f t="shared" si="3"/>
        <v>-</v>
      </c>
      <c r="P32" s="162" t="e">
        <f t="shared" si="4"/>
        <v>#N/A</v>
      </c>
      <c r="Q32" s="159" t="e">
        <f t="shared" si="5"/>
        <v>#N/A</v>
      </c>
    </row>
    <row r="33" spans="1:17" ht="22.5" customHeight="1">
      <c r="A33" s="103"/>
      <c r="B33" s="104"/>
      <c r="C33" s="105"/>
      <c r="D33" s="105"/>
      <c r="E33" s="105"/>
      <c r="F33" s="101"/>
      <c r="G33" s="101"/>
      <c r="H33" s="106"/>
      <c r="I33" s="79" t="e">
        <f>IF($F33="81","-",IF(C33&lt;=17,VLOOKUP(G33,'5%,10%加算'!$I$15:$J$47,2),IF('⑦⑧⑨表5％加算確認表'!C33&lt;=19,VLOOKUP(G33,'5%,10%加算'!$I$15:$L$47,4),IF(C33&gt;=20,VLOOKUP(G33,'5%,10%加算'!$I$15:$N$47,6)))))</f>
        <v>#N/A</v>
      </c>
      <c r="J33" s="84" t="e">
        <f t="shared" si="0"/>
        <v>#N/A</v>
      </c>
      <c r="K33" s="85" t="e">
        <f t="shared" si="1"/>
        <v>#N/A</v>
      </c>
      <c r="L33" s="72" t="e">
        <f t="shared" si="6"/>
        <v>#N/A</v>
      </c>
      <c r="M33" s="163">
        <v>0</v>
      </c>
      <c r="N33" s="74" t="e">
        <f t="shared" si="2"/>
        <v>#N/A</v>
      </c>
      <c r="O33" s="72" t="str">
        <f t="shared" si="3"/>
        <v>-</v>
      </c>
      <c r="P33" s="162" t="e">
        <f t="shared" si="4"/>
        <v>#N/A</v>
      </c>
      <c r="Q33" s="159" t="e">
        <f t="shared" si="5"/>
        <v>#N/A</v>
      </c>
    </row>
    <row r="34" spans="1:17" ht="22.5" customHeight="1">
      <c r="A34" s="103"/>
      <c r="B34" s="104"/>
      <c r="C34" s="105"/>
      <c r="D34" s="105"/>
      <c r="E34" s="105"/>
      <c r="F34" s="101"/>
      <c r="G34" s="101"/>
      <c r="H34" s="106"/>
      <c r="I34" s="79" t="e">
        <f>IF($F34="81","-",IF(C34&lt;=17,VLOOKUP(G34,'5%,10%加算'!$I$15:$J$47,2),IF('⑦⑧⑨表5％加算確認表'!C34&lt;=19,VLOOKUP(G34,'5%,10%加算'!$I$15:$L$47,4),IF(C34&gt;=20,VLOOKUP(G34,'5%,10%加算'!$I$15:$N$47,6)))))</f>
        <v>#N/A</v>
      </c>
      <c r="J34" s="84" t="e">
        <f t="shared" si="0"/>
        <v>#N/A</v>
      </c>
      <c r="K34" s="85" t="e">
        <f t="shared" si="1"/>
        <v>#N/A</v>
      </c>
      <c r="L34" s="72" t="e">
        <f t="shared" si="6"/>
        <v>#N/A</v>
      </c>
      <c r="M34" s="163">
        <v>0</v>
      </c>
      <c r="N34" s="74" t="e">
        <f t="shared" si="2"/>
        <v>#N/A</v>
      </c>
      <c r="O34" s="72" t="str">
        <f t="shared" si="3"/>
        <v>-</v>
      </c>
      <c r="P34" s="162" t="e">
        <f t="shared" si="4"/>
        <v>#N/A</v>
      </c>
      <c r="Q34" s="159" t="e">
        <f t="shared" si="5"/>
        <v>#N/A</v>
      </c>
    </row>
    <row r="35" spans="1:17" ht="22.5" customHeight="1">
      <c r="A35" s="103"/>
      <c r="B35" s="104"/>
      <c r="C35" s="105"/>
      <c r="D35" s="105"/>
      <c r="E35" s="105"/>
      <c r="F35" s="101"/>
      <c r="G35" s="101"/>
      <c r="H35" s="106"/>
      <c r="I35" s="79" t="e">
        <f>IF($F35="81","-",IF(C35&lt;=17,VLOOKUP(G35,'5%,10%加算'!$I$15:$J$47,2),IF('⑦⑧⑨表5％加算確認表'!C35&lt;=19,VLOOKUP(G35,'5%,10%加算'!$I$15:$L$47,4),IF(C35&gt;=20,VLOOKUP(G35,'5%,10%加算'!$I$15:$N$47,6)))))</f>
        <v>#N/A</v>
      </c>
      <c r="J35" s="84" t="e">
        <f t="shared" si="0"/>
        <v>#N/A</v>
      </c>
      <c r="K35" s="85" t="e">
        <f t="shared" si="1"/>
        <v>#N/A</v>
      </c>
      <c r="L35" s="72" t="e">
        <f t="shared" si="6"/>
        <v>#N/A</v>
      </c>
      <c r="M35" s="163">
        <v>0</v>
      </c>
      <c r="N35" s="74" t="e">
        <f t="shared" si="2"/>
        <v>#N/A</v>
      </c>
      <c r="O35" s="72" t="str">
        <f t="shared" si="3"/>
        <v>-</v>
      </c>
      <c r="P35" s="162" t="e">
        <f t="shared" si="4"/>
        <v>#N/A</v>
      </c>
      <c r="Q35" s="159" t="e">
        <f t="shared" si="5"/>
        <v>#N/A</v>
      </c>
    </row>
    <row r="36" spans="1:17" ht="22.5" customHeight="1">
      <c r="A36" s="103"/>
      <c r="B36" s="104"/>
      <c r="C36" s="105"/>
      <c r="D36" s="105"/>
      <c r="E36" s="105"/>
      <c r="F36" s="101"/>
      <c r="G36" s="101"/>
      <c r="H36" s="106"/>
      <c r="I36" s="79" t="e">
        <f>IF($F36="81","-",IF(C36&lt;=17,VLOOKUP(G36,'5%,10%加算'!$I$15:$J$47,2),IF('⑦⑧⑨表5％加算確認表'!C36&lt;=19,VLOOKUP(G36,'5%,10%加算'!$I$15:$L$47,4),IF(C36&gt;=20,VLOOKUP(G36,'5%,10%加算'!$I$15:$N$47,6)))))</f>
        <v>#N/A</v>
      </c>
      <c r="J36" s="84" t="e">
        <f t="shared" si="0"/>
        <v>#N/A</v>
      </c>
      <c r="K36" s="85" t="e">
        <f t="shared" si="1"/>
        <v>#N/A</v>
      </c>
      <c r="L36" s="72" t="e">
        <f t="shared" si="6"/>
        <v>#N/A</v>
      </c>
      <c r="M36" s="163">
        <v>0</v>
      </c>
      <c r="N36" s="74" t="e">
        <f t="shared" si="2"/>
        <v>#N/A</v>
      </c>
      <c r="O36" s="72" t="str">
        <f t="shared" si="3"/>
        <v>-</v>
      </c>
      <c r="P36" s="162" t="e">
        <f t="shared" si="4"/>
        <v>#N/A</v>
      </c>
      <c r="Q36" s="159" t="e">
        <f t="shared" si="5"/>
        <v>#N/A</v>
      </c>
    </row>
    <row r="37" spans="1:17" ht="22.5" customHeight="1">
      <c r="A37" s="103"/>
      <c r="B37" s="104"/>
      <c r="C37" s="105"/>
      <c r="D37" s="105"/>
      <c r="E37" s="105"/>
      <c r="F37" s="101"/>
      <c r="G37" s="101"/>
      <c r="H37" s="106"/>
      <c r="I37" s="79" t="e">
        <f>IF($F37="81","-",IF(C37&lt;=17,VLOOKUP(G37,'5%,10%加算'!$I$15:$J$47,2),IF('⑦⑧⑨表5％加算確認表'!C37&lt;=19,VLOOKUP(G37,'5%,10%加算'!$I$15:$L$47,4),IF(C37&gt;=20,VLOOKUP(G37,'5%,10%加算'!$I$15:$N$47,6)))))</f>
        <v>#N/A</v>
      </c>
      <c r="J37" s="84" t="e">
        <f t="shared" si="0"/>
        <v>#N/A</v>
      </c>
      <c r="K37" s="85" t="e">
        <f t="shared" si="1"/>
        <v>#N/A</v>
      </c>
      <c r="L37" s="72" t="e">
        <f t="shared" si="6"/>
        <v>#N/A</v>
      </c>
      <c r="M37" s="163">
        <v>0</v>
      </c>
      <c r="N37" s="74" t="e">
        <f t="shared" si="2"/>
        <v>#N/A</v>
      </c>
      <c r="O37" s="72" t="str">
        <f t="shared" si="3"/>
        <v>-</v>
      </c>
      <c r="P37" s="162" t="e">
        <f t="shared" si="4"/>
        <v>#N/A</v>
      </c>
      <c r="Q37" s="159" t="e">
        <f t="shared" si="5"/>
        <v>#N/A</v>
      </c>
    </row>
    <row r="38" spans="1:17" ht="22.5" customHeight="1">
      <c r="A38" s="103"/>
      <c r="B38" s="104"/>
      <c r="C38" s="105"/>
      <c r="D38" s="105"/>
      <c r="E38" s="105"/>
      <c r="F38" s="101"/>
      <c r="G38" s="101"/>
      <c r="H38" s="106"/>
      <c r="I38" s="79" t="e">
        <f>IF($F38="81","-",IF(C38&lt;=17,VLOOKUP(G38,'5%,10%加算'!$I$15:$J$47,2),IF('⑦⑧⑨表5％加算確認表'!C38&lt;=19,VLOOKUP(G38,'5%,10%加算'!$I$15:$L$47,4),IF(C38&gt;=20,VLOOKUP(G38,'5%,10%加算'!$I$15:$N$47,6)))))</f>
        <v>#N/A</v>
      </c>
      <c r="J38" s="84" t="e">
        <f t="shared" si="0"/>
        <v>#N/A</v>
      </c>
      <c r="K38" s="85" t="e">
        <f t="shared" si="1"/>
        <v>#N/A</v>
      </c>
      <c r="L38" s="72" t="e">
        <f t="shared" si="6"/>
        <v>#N/A</v>
      </c>
      <c r="M38" s="163">
        <v>0</v>
      </c>
      <c r="N38" s="74" t="e">
        <f t="shared" si="2"/>
        <v>#N/A</v>
      </c>
      <c r="O38" s="72" t="str">
        <f t="shared" si="3"/>
        <v>-</v>
      </c>
      <c r="P38" s="162" t="e">
        <f t="shared" si="4"/>
        <v>#N/A</v>
      </c>
      <c r="Q38" s="159" t="e">
        <f t="shared" si="5"/>
        <v>#N/A</v>
      </c>
    </row>
    <row r="39" spans="1:17" ht="22.5" customHeight="1">
      <c r="A39" s="103"/>
      <c r="B39" s="104"/>
      <c r="C39" s="105"/>
      <c r="D39" s="105"/>
      <c r="E39" s="105"/>
      <c r="F39" s="101"/>
      <c r="G39" s="101"/>
      <c r="H39" s="106"/>
      <c r="I39" s="79" t="e">
        <f>IF($F39="81","-",IF(C39&lt;=17,VLOOKUP(G39,'5%,10%加算'!$I$15:$J$47,2),IF('⑦⑧⑨表5％加算確認表'!C39&lt;=19,VLOOKUP(G39,'5%,10%加算'!$I$15:$L$47,4),IF(C39&gt;=20,VLOOKUP(G39,'5%,10%加算'!$I$15:$N$47,6)))))</f>
        <v>#N/A</v>
      </c>
      <c r="J39" s="84" t="e">
        <f t="shared" si="0"/>
        <v>#N/A</v>
      </c>
      <c r="K39" s="85" t="e">
        <f t="shared" si="1"/>
        <v>#N/A</v>
      </c>
      <c r="L39" s="72" t="e">
        <f t="shared" si="6"/>
        <v>#N/A</v>
      </c>
      <c r="M39" s="163">
        <v>0</v>
      </c>
      <c r="N39" s="74" t="e">
        <f t="shared" si="2"/>
        <v>#N/A</v>
      </c>
      <c r="O39" s="72" t="str">
        <f t="shared" si="3"/>
        <v>-</v>
      </c>
      <c r="P39" s="162" t="e">
        <f t="shared" si="4"/>
        <v>#N/A</v>
      </c>
      <c r="Q39" s="159" t="e">
        <f t="shared" ref="Q39:Q45" si="7">IF(O39=P39,"-",P39)</f>
        <v>#N/A</v>
      </c>
    </row>
    <row r="40" spans="1:17" ht="22.5" customHeight="1">
      <c r="A40" s="103"/>
      <c r="B40" s="104"/>
      <c r="C40" s="105"/>
      <c r="D40" s="105"/>
      <c r="E40" s="105"/>
      <c r="F40" s="101"/>
      <c r="G40" s="101"/>
      <c r="H40" s="106"/>
      <c r="I40" s="79" t="e">
        <f>IF($F40="81","-",IF(C40&lt;=17,VLOOKUP(G40,'5%,10%加算'!$I$15:$J$47,2),IF('⑦⑧⑨表5％加算確認表'!C40&lt;=19,VLOOKUP(G40,'5%,10%加算'!$I$15:$L$47,4),IF(C40&gt;=20,VLOOKUP(G40,'5%,10%加算'!$I$15:$N$47,6)))))</f>
        <v>#N/A</v>
      </c>
      <c r="J40" s="84" t="e">
        <f t="shared" si="0"/>
        <v>#N/A</v>
      </c>
      <c r="K40" s="85" t="e">
        <f t="shared" si="1"/>
        <v>#N/A</v>
      </c>
      <c r="L40" s="72" t="e">
        <f t="shared" si="6"/>
        <v>#N/A</v>
      </c>
      <c r="M40" s="163">
        <v>0</v>
      </c>
      <c r="N40" s="74" t="e">
        <f t="shared" si="2"/>
        <v>#N/A</v>
      </c>
      <c r="O40" s="72" t="str">
        <f t="shared" si="3"/>
        <v>-</v>
      </c>
      <c r="P40" s="162" t="e">
        <f t="shared" si="4"/>
        <v>#N/A</v>
      </c>
      <c r="Q40" s="159" t="e">
        <f t="shared" si="7"/>
        <v>#N/A</v>
      </c>
    </row>
    <row r="41" spans="1:17" ht="22.5" customHeight="1">
      <c r="A41" s="103"/>
      <c r="B41" s="104"/>
      <c r="C41" s="105"/>
      <c r="D41" s="105"/>
      <c r="E41" s="105"/>
      <c r="F41" s="101"/>
      <c r="G41" s="101"/>
      <c r="H41" s="106"/>
      <c r="I41" s="79" t="e">
        <f>IF($F41="81","-",IF(C41&lt;=17,VLOOKUP(G41,'5%,10%加算'!$I$15:$J$47,2),IF('⑦⑧⑨表5％加算確認表'!C41&lt;=19,VLOOKUP(G41,'5%,10%加算'!$I$15:$L$47,4),IF(C41&gt;=20,VLOOKUP(G41,'5%,10%加算'!$I$15:$N$47,6)))))</f>
        <v>#N/A</v>
      </c>
      <c r="J41" s="84" t="e">
        <f t="shared" si="0"/>
        <v>#N/A</v>
      </c>
      <c r="K41" s="85" t="e">
        <f t="shared" si="1"/>
        <v>#N/A</v>
      </c>
      <c r="L41" s="72" t="e">
        <f t="shared" si="6"/>
        <v>#N/A</v>
      </c>
      <c r="M41" s="163">
        <v>0</v>
      </c>
      <c r="N41" s="74" t="e">
        <f t="shared" si="2"/>
        <v>#N/A</v>
      </c>
      <c r="O41" s="72" t="str">
        <f t="shared" si="3"/>
        <v>-</v>
      </c>
      <c r="P41" s="162" t="e">
        <f t="shared" si="4"/>
        <v>#N/A</v>
      </c>
      <c r="Q41" s="159" t="e">
        <f t="shared" si="7"/>
        <v>#N/A</v>
      </c>
    </row>
    <row r="42" spans="1:17" ht="22.5" customHeight="1">
      <c r="A42" s="103"/>
      <c r="B42" s="104"/>
      <c r="C42" s="105"/>
      <c r="D42" s="105"/>
      <c r="E42" s="105"/>
      <c r="F42" s="101"/>
      <c r="G42" s="101"/>
      <c r="H42" s="106"/>
      <c r="I42" s="79" t="e">
        <f>IF($F42="81","-",IF(C42&lt;=17,VLOOKUP(G42,'5%,10%加算'!$I$15:$J$47,2),IF('⑦⑧⑨表5％加算確認表'!C42&lt;=19,VLOOKUP(G42,'5%,10%加算'!$I$15:$L$47,4),IF(C42&gt;=20,VLOOKUP(G42,'5%,10%加算'!$I$15:$N$47,6)))))</f>
        <v>#N/A</v>
      </c>
      <c r="J42" s="84" t="e">
        <f t="shared" si="0"/>
        <v>#N/A</v>
      </c>
      <c r="K42" s="85" t="e">
        <f t="shared" si="1"/>
        <v>#N/A</v>
      </c>
      <c r="L42" s="72" t="e">
        <f t="shared" si="6"/>
        <v>#N/A</v>
      </c>
      <c r="M42" s="163">
        <v>0</v>
      </c>
      <c r="N42" s="74" t="e">
        <f t="shared" si="2"/>
        <v>#N/A</v>
      </c>
      <c r="O42" s="72" t="str">
        <f t="shared" si="3"/>
        <v>-</v>
      </c>
      <c r="P42" s="162" t="e">
        <f t="shared" si="4"/>
        <v>#N/A</v>
      </c>
      <c r="Q42" s="159" t="e">
        <f t="shared" si="7"/>
        <v>#N/A</v>
      </c>
    </row>
    <row r="43" spans="1:17" ht="22.5" customHeight="1">
      <c r="A43" s="103"/>
      <c r="B43" s="104"/>
      <c r="C43" s="105"/>
      <c r="D43" s="105"/>
      <c r="E43" s="105"/>
      <c r="F43" s="101"/>
      <c r="G43" s="101"/>
      <c r="H43" s="106"/>
      <c r="I43" s="79" t="e">
        <f>IF($F43="81","-",IF(C43&lt;=17,VLOOKUP(G43,'5%,10%加算'!$I$15:$J$47,2),IF('⑦⑧⑨表5％加算確認表'!C43&lt;=19,VLOOKUP(G43,'5%,10%加算'!$I$15:$L$47,4),IF(C43&gt;=20,VLOOKUP(G43,'5%,10%加算'!$I$15:$N$47,6)))))</f>
        <v>#N/A</v>
      </c>
      <c r="J43" s="84" t="e">
        <f t="shared" si="0"/>
        <v>#N/A</v>
      </c>
      <c r="K43" s="85" t="e">
        <f t="shared" si="1"/>
        <v>#N/A</v>
      </c>
      <c r="L43" s="72" t="e">
        <f t="shared" si="6"/>
        <v>#N/A</v>
      </c>
      <c r="M43" s="163">
        <v>0</v>
      </c>
      <c r="N43" s="74" t="e">
        <f t="shared" si="2"/>
        <v>#N/A</v>
      </c>
      <c r="O43" s="72" t="str">
        <f t="shared" si="3"/>
        <v>-</v>
      </c>
      <c r="P43" s="162" t="e">
        <f t="shared" si="4"/>
        <v>#N/A</v>
      </c>
      <c r="Q43" s="159" t="e">
        <f t="shared" si="7"/>
        <v>#N/A</v>
      </c>
    </row>
    <row r="44" spans="1:17" ht="22.5" customHeight="1">
      <c r="A44" s="103"/>
      <c r="B44" s="104"/>
      <c r="C44" s="105"/>
      <c r="D44" s="105"/>
      <c r="E44" s="105"/>
      <c r="F44" s="101" t="str">
        <f t="shared" ref="F21:F46" si="8">D44&amp;E44</f>
        <v/>
      </c>
      <c r="G44" s="101" t="str">
        <f t="shared" ref="G21:G46" si="9">D44&amp;E44&amp;IF($I$14&gt;=27,27,$I$14)</f>
        <v>27</v>
      </c>
      <c r="H44" s="106"/>
      <c r="I44" s="79" t="e">
        <f>IF($F44="81","-",IF(C44&lt;=17,VLOOKUP(G44,'5%,10%加算'!$I$15:$J$47,2),IF('⑦⑧⑨表5％加算確認表'!C44&lt;=19,VLOOKUP(G44,'5%,10%加算'!$I$15:$L$47,4),IF(C44&gt;=20,VLOOKUP(G44,'5%,10%加算'!$I$15:$N$47,6)))))</f>
        <v>#N/A</v>
      </c>
      <c r="J44" s="84" t="e">
        <f t="shared" si="0"/>
        <v>#N/A</v>
      </c>
      <c r="K44" s="85" t="e">
        <f t="shared" si="1"/>
        <v>#N/A</v>
      </c>
      <c r="L44" s="72" t="e">
        <f t="shared" si="6"/>
        <v>#N/A</v>
      </c>
      <c r="M44" s="163">
        <v>0</v>
      </c>
      <c r="N44" s="74" t="e">
        <f t="shared" si="2"/>
        <v>#N/A</v>
      </c>
      <c r="O44" s="72" t="str">
        <f t="shared" si="3"/>
        <v>-</v>
      </c>
      <c r="P44" s="162" t="e">
        <f t="shared" si="4"/>
        <v>#N/A</v>
      </c>
      <c r="Q44" s="159" t="e">
        <f t="shared" si="7"/>
        <v>#N/A</v>
      </c>
    </row>
    <row r="45" spans="1:17" ht="22.5" customHeight="1">
      <c r="A45" s="103"/>
      <c r="B45" s="104"/>
      <c r="C45" s="105"/>
      <c r="D45" s="105"/>
      <c r="E45" s="105"/>
      <c r="F45" s="101" t="str">
        <f t="shared" si="8"/>
        <v/>
      </c>
      <c r="G45" s="101" t="str">
        <f t="shared" si="9"/>
        <v>27</v>
      </c>
      <c r="H45" s="106"/>
      <c r="I45" s="79" t="e">
        <f>IF($F45="81","-",IF(C45&lt;=17,VLOOKUP(G45,'5%,10%加算'!$I$15:$J$47,2),IF('⑦⑧⑨表5％加算確認表'!C45&lt;=19,VLOOKUP(G45,'5%,10%加算'!$I$15:$L$47,4),IF(C45&gt;=20,VLOOKUP(G45,'5%,10%加算'!$I$15:$N$47,6)))))</f>
        <v>#N/A</v>
      </c>
      <c r="J45" s="84" t="e">
        <f t="shared" si="0"/>
        <v>#N/A</v>
      </c>
      <c r="K45" s="85" t="e">
        <f t="shared" si="1"/>
        <v>#N/A</v>
      </c>
      <c r="L45" s="72" t="e">
        <f t="shared" si="6"/>
        <v>#N/A</v>
      </c>
      <c r="M45" s="163">
        <v>0</v>
      </c>
      <c r="N45" s="74" t="e">
        <f t="shared" si="2"/>
        <v>#N/A</v>
      </c>
      <c r="O45" s="72" t="str">
        <f t="shared" si="3"/>
        <v>-</v>
      </c>
      <c r="P45" s="162" t="e">
        <f t="shared" si="4"/>
        <v>#N/A</v>
      </c>
      <c r="Q45" s="159" t="e">
        <f t="shared" si="7"/>
        <v>#N/A</v>
      </c>
    </row>
    <row r="46" spans="1:17" ht="22.5" customHeight="1" thickBot="1">
      <c r="A46" s="107"/>
      <c r="B46" s="108"/>
      <c r="C46" s="109"/>
      <c r="D46" s="109"/>
      <c r="E46" s="109"/>
      <c r="F46" s="110" t="str">
        <f t="shared" si="8"/>
        <v/>
      </c>
      <c r="G46" s="101" t="str">
        <f t="shared" si="9"/>
        <v>27</v>
      </c>
      <c r="H46" s="111"/>
      <c r="I46" s="80" t="e">
        <f>IF($F46="81","-",IF(C46&lt;=17,VLOOKUP(G46,'5%,10%加算'!$I$15:$J$47,2),IF('⑦⑧⑨表5％加算確認表'!C46&lt;=19,VLOOKUP(G46,'5%,10%加算'!$I$15:$L$47,4),IF(C46&gt;=20,VLOOKUP(G46,'5%,10%加算'!$I$15:$N$47,6)))))</f>
        <v>#N/A</v>
      </c>
      <c r="J46" s="155" t="e">
        <f t="shared" si="0"/>
        <v>#N/A</v>
      </c>
      <c r="K46" s="88" t="e">
        <f t="shared" si="1"/>
        <v>#N/A</v>
      </c>
      <c r="L46" s="71" t="e">
        <f t="shared" si="6"/>
        <v>#N/A</v>
      </c>
      <c r="M46" s="185">
        <v>0</v>
      </c>
      <c r="N46" s="157" t="e">
        <f t="shared" si="2"/>
        <v>#N/A</v>
      </c>
      <c r="O46" s="154" t="str">
        <f t="shared" si="3"/>
        <v>-</v>
      </c>
      <c r="P46" s="161" t="e">
        <f t="shared" si="4"/>
        <v>#N/A</v>
      </c>
      <c r="Q46" s="160" t="e">
        <f t="shared" si="5"/>
        <v>#N/A</v>
      </c>
    </row>
  </sheetData>
  <mergeCells count="16">
    <mergeCell ref="A1:O1"/>
    <mergeCell ref="B16:D16"/>
    <mergeCell ref="H18:H19"/>
    <mergeCell ref="C18:C19"/>
    <mergeCell ref="G18:G19"/>
    <mergeCell ref="F18:F19"/>
    <mergeCell ref="A18:A19"/>
    <mergeCell ref="E18:E19"/>
    <mergeCell ref="B18:B19"/>
    <mergeCell ref="D18:D19"/>
    <mergeCell ref="Q18:Q19"/>
    <mergeCell ref="I18:I19"/>
    <mergeCell ref="J18:K18"/>
    <mergeCell ref="O18:P18"/>
    <mergeCell ref="N18:N19"/>
    <mergeCell ref="L18:M18"/>
  </mergeCells>
  <phoneticPr fontId="1"/>
  <dataValidations count="3">
    <dataValidation operator="lessThan" errorTitle="27年3月31日以降の入力不可" error="27年3月31日以降は入力不可" promptTitle="減額率適用" prompt="27年3月31日以降は対象外" sqref="I14"/>
    <dataValidation type="whole" allowBlank="1" showInputMessage="1" showErrorMessage="1" error="入力対象外" prompt="7：高校教育職_x000a_8：中小教育職_x000a_9：技能労務職" sqref="D20:D46">
      <formula1>7</formula1>
      <formula2>9</formula2>
    </dataValidation>
    <dataValidation allowBlank="1" showInputMessage="1" showErrorMessage="1" prompt="技能労務職の場合は級欄には１を入力すること" sqref="E20:E46"/>
  </dataValidations>
  <printOptions horizontalCentered="1"/>
  <pageMargins left="0.59055118110236227" right="0.59055118110236227" top="0.59055118110236227" bottom="0.59055118110236227" header="0.23622047244094491" footer="0.39370078740157483"/>
  <pageSetup paperSize="9" scale="75" orientation="portrait" cellComments="asDisplayed" r:id="rId1"/>
  <headerFooter alignWithMargins="0">
    <oddHeader>&amp;R別紙２</oddHead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50"/>
  <sheetViews>
    <sheetView view="pageLayout" zoomScaleNormal="100" workbookViewId="0">
      <selection activeCell="V23" sqref="V23"/>
    </sheetView>
  </sheetViews>
  <sheetFormatPr defaultRowHeight="13.5"/>
  <cols>
    <col min="1" max="1" width="12.875" style="1" customWidth="1"/>
    <col min="2" max="2" width="13.75" style="1" customWidth="1"/>
    <col min="3" max="3" width="4.75" customWidth="1"/>
    <col min="4" max="4" width="5.375" customWidth="1"/>
    <col min="5" max="5" width="8.125" customWidth="1"/>
    <col min="6" max="6" width="8.25" customWidth="1"/>
    <col min="7" max="7" width="8" customWidth="1"/>
    <col min="8" max="9" width="7.125" customWidth="1"/>
    <col min="10" max="10" width="7.125" hidden="1" customWidth="1"/>
    <col min="11" max="11" width="7.125" customWidth="1"/>
    <col min="12" max="12" width="9.625" hidden="1" customWidth="1"/>
    <col min="13" max="13" width="7" hidden="1" customWidth="1"/>
    <col min="14" max="14" width="6.875" customWidth="1"/>
    <col min="15" max="15" width="8.5" hidden="1" customWidth="1"/>
    <col min="16" max="16" width="0.875" customWidth="1"/>
  </cols>
  <sheetData>
    <row r="1" spans="1:19" ht="28.5" customHeight="1" thickTop="1" thickBot="1">
      <c r="A1" s="202" t="s">
        <v>37</v>
      </c>
      <c r="B1" s="202"/>
      <c r="C1" s="202"/>
      <c r="D1" s="202"/>
      <c r="E1" s="202"/>
      <c r="F1" s="202"/>
      <c r="G1" s="202"/>
      <c r="H1" s="202"/>
      <c r="I1" s="202"/>
      <c r="J1" s="202"/>
      <c r="K1" s="202"/>
      <c r="L1" s="203"/>
      <c r="N1" s="86">
        <v>0.1</v>
      </c>
      <c r="O1" s="86">
        <v>0.1</v>
      </c>
    </row>
    <row r="2" spans="1:19" ht="18" customHeight="1" thickTop="1" thickBot="1">
      <c r="B2" s="95"/>
      <c r="C2" s="95"/>
      <c r="D2" s="95"/>
      <c r="E2" s="95"/>
      <c r="F2" s="95"/>
      <c r="G2" s="95"/>
      <c r="H2" s="95"/>
      <c r="I2" s="95"/>
      <c r="J2" s="95"/>
      <c r="K2" s="95"/>
      <c r="L2" s="95"/>
      <c r="O2" s="96"/>
    </row>
    <row r="3" spans="1:19" s="117" customFormat="1" ht="28.5" customHeight="1" thickTop="1">
      <c r="B3" s="135" t="s">
        <v>41</v>
      </c>
      <c r="C3" s="136" t="s">
        <v>50</v>
      </c>
      <c r="D3" s="137"/>
      <c r="E3" s="138"/>
      <c r="F3" s="138"/>
      <c r="G3" s="138"/>
      <c r="H3" s="138"/>
      <c r="I3" s="138"/>
      <c r="J3" s="138"/>
      <c r="K3" s="138"/>
      <c r="L3" s="148"/>
      <c r="N3" s="176"/>
    </row>
    <row r="4" spans="1:19" s="117" customFormat="1" ht="28.5" customHeight="1">
      <c r="B4" s="140"/>
      <c r="C4" s="152" t="s">
        <v>42</v>
      </c>
      <c r="D4" s="118" t="s">
        <v>44</v>
      </c>
      <c r="E4" s="118">
        <v>129</v>
      </c>
      <c r="F4" s="122" t="s">
        <v>49</v>
      </c>
      <c r="G4" s="118"/>
      <c r="H4" s="118"/>
      <c r="I4" s="118"/>
      <c r="J4" s="118"/>
      <c r="K4" s="118"/>
      <c r="L4" s="149"/>
      <c r="N4" s="176"/>
    </row>
    <row r="5" spans="1:19" s="117" customFormat="1" ht="28.5" customHeight="1" thickBot="1">
      <c r="B5" s="147"/>
      <c r="C5" s="153" t="s">
        <v>43</v>
      </c>
      <c r="D5" s="145" t="s">
        <v>44</v>
      </c>
      <c r="E5" s="145">
        <v>141</v>
      </c>
      <c r="F5" s="146" t="s">
        <v>49</v>
      </c>
      <c r="G5" s="145"/>
      <c r="H5" s="145"/>
      <c r="I5" s="145"/>
      <c r="J5" s="145"/>
      <c r="K5" s="145"/>
      <c r="L5" s="150"/>
      <c r="N5" s="176"/>
    </row>
    <row r="6" spans="1:19" s="117" customFormat="1" ht="18" customHeight="1" thickTop="1">
      <c r="A6" s="119"/>
      <c r="B6" s="118"/>
      <c r="C6" s="118"/>
      <c r="D6" s="118"/>
      <c r="E6" s="122"/>
      <c r="F6" s="118"/>
      <c r="G6" s="118"/>
      <c r="H6" s="118"/>
      <c r="I6" s="118"/>
      <c r="J6" s="118"/>
      <c r="K6" s="118"/>
      <c r="L6" s="118"/>
      <c r="O6" s="121"/>
    </row>
    <row r="7" spans="1:19" s="115" customFormat="1" ht="25.5" customHeight="1">
      <c r="A7" s="151" t="s">
        <v>45</v>
      </c>
      <c r="B7" s="120" t="s">
        <v>51</v>
      </c>
      <c r="C7" s="124"/>
      <c r="D7" s="125"/>
      <c r="E7" s="125"/>
      <c r="F7" s="125"/>
      <c r="G7" s="125"/>
      <c r="H7" s="133"/>
      <c r="I7" s="125"/>
      <c r="J7" s="133"/>
      <c r="K7" s="125"/>
      <c r="L7" s="125"/>
      <c r="M7" s="125"/>
      <c r="N7" s="125"/>
      <c r="O7" s="125"/>
      <c r="P7" s="125"/>
      <c r="Q7" s="127"/>
    </row>
    <row r="8" spans="1:19" s="115" customFormat="1" ht="25.5" customHeight="1">
      <c r="A8" s="116"/>
      <c r="B8" s="122" t="s">
        <v>56</v>
      </c>
      <c r="C8" s="124"/>
      <c r="D8" s="125"/>
      <c r="E8" s="125"/>
      <c r="F8" s="125"/>
      <c r="G8" s="125"/>
      <c r="H8" s="126"/>
      <c r="I8" s="125"/>
      <c r="J8" s="126"/>
      <c r="K8" s="125"/>
      <c r="L8" s="125"/>
      <c r="M8" s="125"/>
      <c r="N8" s="125"/>
      <c r="O8" s="125"/>
      <c r="P8" s="125"/>
      <c r="Q8" s="127"/>
    </row>
    <row r="9" spans="1:19" s="117" customFormat="1" ht="25.5" customHeight="1">
      <c r="A9" s="116"/>
      <c r="B9" s="122" t="s">
        <v>57</v>
      </c>
      <c r="C9" s="128"/>
      <c r="D9" s="122"/>
      <c r="E9" s="122"/>
      <c r="F9" s="122"/>
      <c r="G9" s="122"/>
      <c r="H9" s="94"/>
      <c r="I9" s="122"/>
      <c r="J9" s="94"/>
      <c r="K9" s="122"/>
      <c r="L9" s="122"/>
      <c r="M9" s="122"/>
      <c r="N9" s="122"/>
      <c r="O9" s="122"/>
      <c r="P9" s="122"/>
      <c r="Q9" s="129"/>
    </row>
    <row r="10" spans="1:19" s="117" customFormat="1" ht="21" customHeight="1">
      <c r="A10" s="116"/>
      <c r="B10" s="134" t="s">
        <v>67</v>
      </c>
      <c r="C10" s="128"/>
      <c r="D10" s="122"/>
      <c r="E10" s="122"/>
      <c r="F10" s="122"/>
      <c r="G10" s="122"/>
      <c r="H10" s="94"/>
      <c r="I10" s="122"/>
      <c r="J10" s="94"/>
      <c r="K10" s="122"/>
      <c r="L10" s="122"/>
      <c r="M10" s="122"/>
      <c r="N10" s="122"/>
      <c r="O10" s="122"/>
      <c r="P10" s="122"/>
      <c r="Q10" s="129"/>
    </row>
    <row r="11" spans="1:19" s="117" customFormat="1" ht="21" customHeight="1">
      <c r="A11" s="116"/>
      <c r="B11" s="122" t="s">
        <v>61</v>
      </c>
      <c r="C11" s="128"/>
      <c r="D11" s="122"/>
      <c r="E11" s="122"/>
      <c r="F11" s="122"/>
      <c r="G11" s="122" t="s">
        <v>60</v>
      </c>
      <c r="H11" s="94"/>
      <c r="I11" s="122"/>
      <c r="J11" s="94"/>
      <c r="K11" s="122"/>
      <c r="L11" s="122"/>
      <c r="M11" s="122"/>
      <c r="N11" s="122"/>
      <c r="O11" s="122"/>
      <c r="P11" s="122"/>
      <c r="Q11" s="129"/>
    </row>
    <row r="12" spans="1:19" ht="21" customHeight="1">
      <c r="A12" s="22"/>
      <c r="O12" s="22"/>
      <c r="P12" s="1"/>
    </row>
    <row r="13" spans="1:19" ht="19.5" customHeight="1">
      <c r="A13"/>
      <c r="B13"/>
      <c r="E13" s="78" t="s">
        <v>36</v>
      </c>
      <c r="F13" s="177">
        <v>32</v>
      </c>
      <c r="G13" s="66" t="s">
        <v>19</v>
      </c>
      <c r="H13" s="178">
        <v>4</v>
      </c>
      <c r="I13" s="66" t="s">
        <v>20</v>
      </c>
      <c r="J13" s="66"/>
      <c r="K13" s="97">
        <v>1</v>
      </c>
      <c r="L13" s="66" t="s">
        <v>20</v>
      </c>
      <c r="M13" s="218" t="s">
        <v>63</v>
      </c>
      <c r="N13" s="218"/>
      <c r="O13" s="97">
        <v>1</v>
      </c>
      <c r="P13" s="156" t="s">
        <v>64</v>
      </c>
      <c r="Q13" s="156"/>
    </row>
    <row r="14" spans="1:19" s="2" customFormat="1" ht="34.5" customHeight="1">
      <c r="B14" s="92"/>
      <c r="C14" s="3"/>
      <c r="D14" s="77"/>
      <c r="H14" s="93"/>
    </row>
    <row r="15" spans="1:19" s="90" customFormat="1" ht="14.25" customHeight="1">
      <c r="B15" s="213" t="s">
        <v>38</v>
      </c>
      <c r="C15" s="213"/>
      <c r="D15" s="213"/>
      <c r="E15" s="213"/>
      <c r="G15" s="92"/>
      <c r="H15" s="3"/>
      <c r="I15" s="77"/>
      <c r="J15" s="2"/>
      <c r="K15" s="2"/>
      <c r="L15" s="21" t="s">
        <v>40</v>
      </c>
      <c r="M15" s="91"/>
      <c r="N15" s="39"/>
      <c r="O15" s="91"/>
      <c r="P15" s="91"/>
      <c r="Q15" s="39"/>
    </row>
    <row r="16" spans="1:19" ht="14.25" customHeight="1" thickBot="1">
      <c r="A16"/>
      <c r="B16" s="38"/>
      <c r="C16" s="2"/>
      <c r="D16" s="2"/>
      <c r="E16" s="2"/>
      <c r="F16" s="21"/>
      <c r="G16" s="21"/>
      <c r="H16" s="21"/>
      <c r="M16" s="73"/>
      <c r="N16" s="73"/>
      <c r="O16" s="68"/>
      <c r="P16" s="70"/>
      <c r="Q16" s="70"/>
      <c r="R16" s="68"/>
      <c r="S16" s="2"/>
    </row>
    <row r="17" spans="1:15" ht="14.25" customHeight="1" thickTop="1">
      <c r="A17" s="214" t="s">
        <v>0</v>
      </c>
      <c r="B17" s="211" t="s">
        <v>1</v>
      </c>
      <c r="C17" s="211" t="s">
        <v>4</v>
      </c>
      <c r="D17" s="211" t="s">
        <v>3</v>
      </c>
      <c r="E17" s="211" t="s">
        <v>2</v>
      </c>
      <c r="F17" s="211"/>
      <c r="G17" s="193" t="s">
        <v>10</v>
      </c>
      <c r="H17" s="195" t="s">
        <v>7</v>
      </c>
      <c r="I17" s="196"/>
      <c r="J17" s="216" t="s">
        <v>53</v>
      </c>
      <c r="K17" s="217"/>
      <c r="L17" s="199" t="s">
        <v>58</v>
      </c>
      <c r="M17" s="197" t="s">
        <v>62</v>
      </c>
      <c r="N17" s="198"/>
      <c r="O17" s="191" t="s">
        <v>31</v>
      </c>
    </row>
    <row r="18" spans="1:15" ht="14.25" customHeight="1" thickBot="1">
      <c r="A18" s="215"/>
      <c r="B18" s="212"/>
      <c r="C18" s="212"/>
      <c r="D18" s="212"/>
      <c r="E18" s="20" t="s">
        <v>9</v>
      </c>
      <c r="F18" s="20" t="s">
        <v>11</v>
      </c>
      <c r="G18" s="194"/>
      <c r="H18" s="82" t="s">
        <v>13</v>
      </c>
      <c r="I18" s="83" t="s">
        <v>12</v>
      </c>
      <c r="J18" s="81" t="s">
        <v>39</v>
      </c>
      <c r="K18" s="87" t="s">
        <v>32</v>
      </c>
      <c r="L18" s="200"/>
      <c r="M18" s="71" t="s">
        <v>33</v>
      </c>
      <c r="N18" s="161" t="s">
        <v>34</v>
      </c>
      <c r="O18" s="192"/>
    </row>
    <row r="19" spans="1:15" ht="22.5" customHeight="1">
      <c r="A19" s="112"/>
      <c r="B19" s="99"/>
      <c r="C19" s="100"/>
      <c r="D19" s="27">
        <v>2</v>
      </c>
      <c r="E19" s="102"/>
      <c r="F19" s="100"/>
      <c r="G19" s="67" t="b">
        <f>IF(C19=7,VLOOKUP(F19,'5%,10%加算'!$C$15:$D$53,2),IF(C19=8,VLOOKUP(F19,'5%,10%加算'!$C$54:$D$93,2)))</f>
        <v>0</v>
      </c>
      <c r="H19" s="84" t="str">
        <f>IF(OR(AND(C19=7,E19&gt;=141),AND(C19=8,E19&gt;=153)),"○","-")</f>
        <v>-</v>
      </c>
      <c r="I19" s="85" t="str">
        <f>IF(AND(H19="-",E19&gt;=G19),"該当",IF(AND(H19="-",E19&lt;G19),"非該当",IF(H19="○","-")))</f>
        <v>該当</v>
      </c>
      <c r="J19" s="89" t="str">
        <f>IF(AND(C19=7,E19&gt;=141),"0028",IF(AND(C19=8,E19&gt;=153),"0028","0026"))</f>
        <v>0026</v>
      </c>
      <c r="K19" s="85">
        <v>0</v>
      </c>
      <c r="L19" s="74" t="str">
        <f>IF(H19="○","入力不要",IF(I19="該当","0028",IF(I19="非該当","-")))</f>
        <v>0028</v>
      </c>
      <c r="M19" s="84" t="str">
        <f>IF(AND(C19=7,E19&gt;=141),"0060",IF(AND(C19=8,E19&gt;=153),"0060","0040"))</f>
        <v>0040</v>
      </c>
      <c r="N19" s="164" t="str">
        <f>IF(H19="○","0100",IF(AND(H19="-",I19="該当"),"0100",IF(AND(H19="-",I19="非該当"),"0050")))</f>
        <v>0100</v>
      </c>
      <c r="O19" s="158" t="str">
        <f>IF(L19="0028","0060",IF(L19="-","-","-"))</f>
        <v>0060</v>
      </c>
    </row>
    <row r="20" spans="1:15" ht="22.5" customHeight="1">
      <c r="A20" s="113"/>
      <c r="B20" s="104"/>
      <c r="C20" s="105"/>
      <c r="D20" s="23">
        <v>2</v>
      </c>
      <c r="E20" s="102"/>
      <c r="F20" s="100"/>
      <c r="G20" s="67" t="b">
        <f>IF(C20=7,VLOOKUP(F20,'5%,10%加算'!$C$15:$D$53,2),IF(C20=8,VLOOKUP(F20,'5%,10%加算'!$C$54:$D$93,2)))</f>
        <v>0</v>
      </c>
      <c r="H20" s="84" t="str">
        <f t="shared" ref="H20:H46" si="0">IF(OR(AND(C20=7,E20&gt;=141),AND(C20=8,E20&gt;=153)),"○","-")</f>
        <v>-</v>
      </c>
      <c r="I20" s="85" t="str">
        <f t="shared" ref="I20:I46" si="1">IF(AND(H20="-",E20&gt;=G20),"該当",IF(AND(H20="-",E20&lt;G20),"非該当",IF(H20="○","-")))</f>
        <v>該当</v>
      </c>
      <c r="J20" s="89" t="str">
        <f t="shared" ref="J20:J46" si="2">IF(AND(C20=7,E20&gt;=141),"0028",IF(AND(C20=8,E20&gt;=153),"0028","0026"))</f>
        <v>0026</v>
      </c>
      <c r="K20" s="85">
        <v>0</v>
      </c>
      <c r="L20" s="74" t="str">
        <f t="shared" ref="L20:L46" si="3">IF(H20="○","入力不要",IF(I20="該当","0028",IF(I20="非該当","-")))</f>
        <v>0028</v>
      </c>
      <c r="M20" s="84" t="str">
        <f t="shared" ref="M20:M46" si="4">IF(AND(C20=7,E20&gt;=141),"0060",IF(AND(C20=8,E20&gt;=153),"0060","0040"))</f>
        <v>0040</v>
      </c>
      <c r="N20" s="164" t="str">
        <f t="shared" ref="N20:N46" si="5">IF(H20="○","0100",IF(AND(H20="-",I20="該当"),"0100",IF(AND(H20="-",I20="非該当"),"0050")))</f>
        <v>0100</v>
      </c>
      <c r="O20" s="158" t="str">
        <f t="shared" ref="O20:O46" si="6">IF(L20="0028","0060",IF(L20="-","-","-"))</f>
        <v>0060</v>
      </c>
    </row>
    <row r="21" spans="1:15" ht="22.5" customHeight="1">
      <c r="A21" s="113"/>
      <c r="B21" s="104"/>
      <c r="C21" s="105"/>
      <c r="D21" s="23">
        <v>2</v>
      </c>
      <c r="E21" s="102"/>
      <c r="F21" s="100"/>
      <c r="G21" s="67" t="b">
        <f>IF(C21=7,VLOOKUP(F21,'5%,10%加算'!$C$15:$D$53,2),IF(C21=8,VLOOKUP(F21,'5%,10%加算'!$C$54:$D$93,2)))</f>
        <v>0</v>
      </c>
      <c r="H21" s="84" t="str">
        <f t="shared" si="0"/>
        <v>-</v>
      </c>
      <c r="I21" s="85" t="str">
        <f t="shared" si="1"/>
        <v>該当</v>
      </c>
      <c r="J21" s="89" t="str">
        <f t="shared" si="2"/>
        <v>0026</v>
      </c>
      <c r="K21" s="85">
        <v>0</v>
      </c>
      <c r="L21" s="74" t="str">
        <f t="shared" si="3"/>
        <v>0028</v>
      </c>
      <c r="M21" s="84" t="str">
        <f t="shared" si="4"/>
        <v>0040</v>
      </c>
      <c r="N21" s="164" t="str">
        <f t="shared" si="5"/>
        <v>0100</v>
      </c>
      <c r="O21" s="158" t="str">
        <f t="shared" si="6"/>
        <v>0060</v>
      </c>
    </row>
    <row r="22" spans="1:15" ht="22.5" customHeight="1">
      <c r="A22" s="113"/>
      <c r="B22" s="104"/>
      <c r="C22" s="105"/>
      <c r="D22" s="23">
        <v>2</v>
      </c>
      <c r="E22" s="102"/>
      <c r="F22" s="100"/>
      <c r="G22" s="67" t="b">
        <f>IF(C22=7,VLOOKUP(F22,'5%,10%加算'!$C$15:$D$53,2),IF(C22=8,VLOOKUP(F22,'5%,10%加算'!$C$54:$D$93,2)))</f>
        <v>0</v>
      </c>
      <c r="H22" s="84" t="str">
        <f t="shared" si="0"/>
        <v>-</v>
      </c>
      <c r="I22" s="85" t="str">
        <f t="shared" si="1"/>
        <v>該当</v>
      </c>
      <c r="J22" s="89" t="str">
        <f t="shared" si="2"/>
        <v>0026</v>
      </c>
      <c r="K22" s="85">
        <v>0</v>
      </c>
      <c r="L22" s="74" t="str">
        <f t="shared" si="3"/>
        <v>0028</v>
      </c>
      <c r="M22" s="84" t="str">
        <f t="shared" si="4"/>
        <v>0040</v>
      </c>
      <c r="N22" s="164" t="str">
        <f t="shared" si="5"/>
        <v>0100</v>
      </c>
      <c r="O22" s="158" t="str">
        <f t="shared" si="6"/>
        <v>0060</v>
      </c>
    </row>
    <row r="23" spans="1:15" ht="22.5" customHeight="1">
      <c r="A23" s="113"/>
      <c r="B23" s="104"/>
      <c r="C23" s="105"/>
      <c r="D23" s="23">
        <v>2</v>
      </c>
      <c r="E23" s="102"/>
      <c r="F23" s="100"/>
      <c r="G23" s="67" t="b">
        <f>IF(C23=7,VLOOKUP(F23,'5%,10%加算'!$C$15:$D$53,2),IF(C23=8,VLOOKUP(F23,'5%,10%加算'!$C$54:$D$93,2)))</f>
        <v>0</v>
      </c>
      <c r="H23" s="84" t="str">
        <f t="shared" si="0"/>
        <v>-</v>
      </c>
      <c r="I23" s="85" t="str">
        <f t="shared" si="1"/>
        <v>該当</v>
      </c>
      <c r="J23" s="89" t="str">
        <f t="shared" si="2"/>
        <v>0026</v>
      </c>
      <c r="K23" s="85">
        <v>0</v>
      </c>
      <c r="L23" s="74" t="str">
        <f t="shared" si="3"/>
        <v>0028</v>
      </c>
      <c r="M23" s="84" t="str">
        <f t="shared" si="4"/>
        <v>0040</v>
      </c>
      <c r="N23" s="164" t="str">
        <f t="shared" si="5"/>
        <v>0100</v>
      </c>
      <c r="O23" s="158" t="str">
        <f t="shared" si="6"/>
        <v>0060</v>
      </c>
    </row>
    <row r="24" spans="1:15" ht="22.5" customHeight="1">
      <c r="A24" s="113"/>
      <c r="B24" s="104"/>
      <c r="C24" s="105"/>
      <c r="D24" s="23">
        <v>2</v>
      </c>
      <c r="E24" s="102"/>
      <c r="F24" s="100"/>
      <c r="G24" s="67" t="b">
        <f>IF(C24=7,VLOOKUP(F24,'5%,10%加算'!$C$15:$D$53,2),IF(C24=8,VLOOKUP(F24,'5%,10%加算'!$C$54:$D$93,2)))</f>
        <v>0</v>
      </c>
      <c r="H24" s="84" t="str">
        <f t="shared" si="0"/>
        <v>-</v>
      </c>
      <c r="I24" s="85" t="str">
        <f t="shared" si="1"/>
        <v>該当</v>
      </c>
      <c r="J24" s="89" t="str">
        <f t="shared" si="2"/>
        <v>0026</v>
      </c>
      <c r="K24" s="85">
        <v>0</v>
      </c>
      <c r="L24" s="74" t="str">
        <f t="shared" si="3"/>
        <v>0028</v>
      </c>
      <c r="M24" s="84" t="str">
        <f t="shared" si="4"/>
        <v>0040</v>
      </c>
      <c r="N24" s="164" t="str">
        <f t="shared" si="5"/>
        <v>0100</v>
      </c>
      <c r="O24" s="158" t="str">
        <f t="shared" si="6"/>
        <v>0060</v>
      </c>
    </row>
    <row r="25" spans="1:15" ht="22.5" customHeight="1">
      <c r="A25" s="113"/>
      <c r="B25" s="104"/>
      <c r="C25" s="105"/>
      <c r="D25" s="23">
        <v>2</v>
      </c>
      <c r="E25" s="102"/>
      <c r="F25" s="100"/>
      <c r="G25" s="67" t="b">
        <f>IF(C25=7,VLOOKUP(F25,'5%,10%加算'!$C$15:$D$53,2),IF(C25=8,VLOOKUP(F25,'5%,10%加算'!$C$54:$D$93,2)))</f>
        <v>0</v>
      </c>
      <c r="H25" s="84" t="str">
        <f t="shared" si="0"/>
        <v>-</v>
      </c>
      <c r="I25" s="85" t="str">
        <f t="shared" si="1"/>
        <v>該当</v>
      </c>
      <c r="J25" s="89" t="str">
        <f t="shared" si="2"/>
        <v>0026</v>
      </c>
      <c r="K25" s="85">
        <v>0</v>
      </c>
      <c r="L25" s="74" t="str">
        <f t="shared" si="3"/>
        <v>0028</v>
      </c>
      <c r="M25" s="84" t="str">
        <f t="shared" si="4"/>
        <v>0040</v>
      </c>
      <c r="N25" s="164" t="str">
        <f t="shared" si="5"/>
        <v>0100</v>
      </c>
      <c r="O25" s="158" t="str">
        <f t="shared" si="6"/>
        <v>0060</v>
      </c>
    </row>
    <row r="26" spans="1:15" ht="22.5" customHeight="1">
      <c r="A26" s="113"/>
      <c r="B26" s="104"/>
      <c r="C26" s="105"/>
      <c r="D26" s="23">
        <v>2</v>
      </c>
      <c r="E26" s="102"/>
      <c r="F26" s="100"/>
      <c r="G26" s="67" t="b">
        <f>IF(C26=7,VLOOKUP(F26,'5%,10%加算'!$C$15:$D$53,2),IF(C26=8,VLOOKUP(F26,'5%,10%加算'!$C$54:$D$93,2)))</f>
        <v>0</v>
      </c>
      <c r="H26" s="84" t="str">
        <f t="shared" si="0"/>
        <v>-</v>
      </c>
      <c r="I26" s="85" t="str">
        <f t="shared" si="1"/>
        <v>該当</v>
      </c>
      <c r="J26" s="89" t="str">
        <f t="shared" si="2"/>
        <v>0026</v>
      </c>
      <c r="K26" s="85">
        <v>0</v>
      </c>
      <c r="L26" s="74" t="str">
        <f t="shared" si="3"/>
        <v>0028</v>
      </c>
      <c r="M26" s="84" t="str">
        <f t="shared" si="4"/>
        <v>0040</v>
      </c>
      <c r="N26" s="164" t="str">
        <f t="shared" si="5"/>
        <v>0100</v>
      </c>
      <c r="O26" s="158" t="str">
        <f t="shared" si="6"/>
        <v>0060</v>
      </c>
    </row>
    <row r="27" spans="1:15" ht="22.5" customHeight="1">
      <c r="A27" s="113"/>
      <c r="B27" s="104"/>
      <c r="C27" s="105"/>
      <c r="D27" s="23">
        <v>2</v>
      </c>
      <c r="E27" s="102"/>
      <c r="F27" s="100"/>
      <c r="G27" s="67" t="b">
        <f>IF(C27=7,VLOOKUP(F27,'5%,10%加算'!$C$15:$D$53,2),IF(C27=8,VLOOKUP(F27,'5%,10%加算'!$C$54:$D$93,2)))</f>
        <v>0</v>
      </c>
      <c r="H27" s="84" t="str">
        <f t="shared" si="0"/>
        <v>-</v>
      </c>
      <c r="I27" s="85" t="str">
        <f t="shared" si="1"/>
        <v>該当</v>
      </c>
      <c r="J27" s="89" t="str">
        <f t="shared" si="2"/>
        <v>0026</v>
      </c>
      <c r="K27" s="85">
        <v>0</v>
      </c>
      <c r="L27" s="74" t="str">
        <f t="shared" si="3"/>
        <v>0028</v>
      </c>
      <c r="M27" s="84" t="str">
        <f t="shared" si="4"/>
        <v>0040</v>
      </c>
      <c r="N27" s="164" t="str">
        <f t="shared" si="5"/>
        <v>0100</v>
      </c>
      <c r="O27" s="158" t="str">
        <f t="shared" si="6"/>
        <v>0060</v>
      </c>
    </row>
    <row r="28" spans="1:15" ht="22.5" customHeight="1">
      <c r="A28" s="113"/>
      <c r="B28" s="104"/>
      <c r="C28" s="105"/>
      <c r="D28" s="23">
        <v>2</v>
      </c>
      <c r="E28" s="102"/>
      <c r="F28" s="100"/>
      <c r="G28" s="67" t="b">
        <f>IF(C28=7,VLOOKUP(F28,'5%,10%加算'!$C$15:$D$53,2),IF(C28=8,VLOOKUP(F28,'5%,10%加算'!$C$54:$D$93,2)))</f>
        <v>0</v>
      </c>
      <c r="H28" s="84" t="str">
        <f t="shared" si="0"/>
        <v>-</v>
      </c>
      <c r="I28" s="85" t="str">
        <f t="shared" si="1"/>
        <v>該当</v>
      </c>
      <c r="J28" s="89" t="str">
        <f t="shared" si="2"/>
        <v>0026</v>
      </c>
      <c r="K28" s="85">
        <v>0</v>
      </c>
      <c r="L28" s="74" t="str">
        <f t="shared" si="3"/>
        <v>0028</v>
      </c>
      <c r="M28" s="84" t="str">
        <f t="shared" si="4"/>
        <v>0040</v>
      </c>
      <c r="N28" s="164" t="str">
        <f t="shared" si="5"/>
        <v>0100</v>
      </c>
      <c r="O28" s="158" t="str">
        <f t="shared" si="6"/>
        <v>0060</v>
      </c>
    </row>
    <row r="29" spans="1:15" ht="22.5" customHeight="1">
      <c r="A29" s="113"/>
      <c r="B29" s="104"/>
      <c r="C29" s="105"/>
      <c r="D29" s="23">
        <v>2</v>
      </c>
      <c r="E29" s="102"/>
      <c r="F29" s="100"/>
      <c r="G29" s="67" t="b">
        <f>IF(C29=7,VLOOKUP(F29,'5%,10%加算'!$C$15:$D$53,2),IF(C29=8,VLOOKUP(F29,'5%,10%加算'!$C$54:$D$93,2)))</f>
        <v>0</v>
      </c>
      <c r="H29" s="84" t="str">
        <f t="shared" si="0"/>
        <v>-</v>
      </c>
      <c r="I29" s="85" t="str">
        <f t="shared" si="1"/>
        <v>該当</v>
      </c>
      <c r="J29" s="89" t="str">
        <f t="shared" si="2"/>
        <v>0026</v>
      </c>
      <c r="K29" s="85">
        <v>0</v>
      </c>
      <c r="L29" s="74" t="str">
        <f t="shared" si="3"/>
        <v>0028</v>
      </c>
      <c r="M29" s="84" t="str">
        <f t="shared" si="4"/>
        <v>0040</v>
      </c>
      <c r="N29" s="164" t="str">
        <f t="shared" si="5"/>
        <v>0100</v>
      </c>
      <c r="O29" s="158" t="str">
        <f t="shared" si="6"/>
        <v>0060</v>
      </c>
    </row>
    <row r="30" spans="1:15" ht="22.5" customHeight="1">
      <c r="A30" s="113"/>
      <c r="B30" s="104"/>
      <c r="C30" s="105"/>
      <c r="D30" s="23">
        <v>2</v>
      </c>
      <c r="E30" s="102"/>
      <c r="F30" s="100"/>
      <c r="G30" s="67" t="b">
        <f>IF(C30=7,VLOOKUP(F30,'5%,10%加算'!$C$15:$D$53,2),IF(C30=8,VLOOKUP(F30,'5%,10%加算'!$C$54:$D$93,2)))</f>
        <v>0</v>
      </c>
      <c r="H30" s="84" t="str">
        <f t="shared" si="0"/>
        <v>-</v>
      </c>
      <c r="I30" s="85" t="str">
        <f t="shared" si="1"/>
        <v>該当</v>
      </c>
      <c r="J30" s="89" t="str">
        <f t="shared" si="2"/>
        <v>0026</v>
      </c>
      <c r="K30" s="85">
        <v>0</v>
      </c>
      <c r="L30" s="74" t="str">
        <f t="shared" si="3"/>
        <v>0028</v>
      </c>
      <c r="M30" s="84" t="str">
        <f t="shared" si="4"/>
        <v>0040</v>
      </c>
      <c r="N30" s="164" t="str">
        <f t="shared" si="5"/>
        <v>0100</v>
      </c>
      <c r="O30" s="158" t="str">
        <f t="shared" si="6"/>
        <v>0060</v>
      </c>
    </row>
    <row r="31" spans="1:15" ht="22.5" customHeight="1">
      <c r="A31" s="113"/>
      <c r="B31" s="104"/>
      <c r="C31" s="105"/>
      <c r="D31" s="23">
        <v>2</v>
      </c>
      <c r="E31" s="102"/>
      <c r="F31" s="100"/>
      <c r="G31" s="67" t="b">
        <f>IF(C31=7,VLOOKUP(F31,'5%,10%加算'!$C$15:$D$53,2),IF(C31=8,VLOOKUP(F31,'5%,10%加算'!$C$54:$D$93,2)))</f>
        <v>0</v>
      </c>
      <c r="H31" s="84" t="str">
        <f t="shared" si="0"/>
        <v>-</v>
      </c>
      <c r="I31" s="85" t="str">
        <f t="shared" si="1"/>
        <v>該当</v>
      </c>
      <c r="J31" s="89" t="str">
        <f t="shared" si="2"/>
        <v>0026</v>
      </c>
      <c r="K31" s="85">
        <v>0</v>
      </c>
      <c r="L31" s="74" t="str">
        <f t="shared" si="3"/>
        <v>0028</v>
      </c>
      <c r="M31" s="84" t="str">
        <f t="shared" si="4"/>
        <v>0040</v>
      </c>
      <c r="N31" s="164" t="str">
        <f t="shared" si="5"/>
        <v>0100</v>
      </c>
      <c r="O31" s="158" t="str">
        <f t="shared" si="6"/>
        <v>0060</v>
      </c>
    </row>
    <row r="32" spans="1:15" ht="22.5" customHeight="1">
      <c r="A32" s="113"/>
      <c r="B32" s="104"/>
      <c r="C32" s="105"/>
      <c r="D32" s="23">
        <v>2</v>
      </c>
      <c r="E32" s="102"/>
      <c r="F32" s="100"/>
      <c r="G32" s="67" t="b">
        <f>IF(C32=7,VLOOKUP(F32,'5%,10%加算'!$C$15:$D$53,2),IF(C32=8,VLOOKUP(F32,'5%,10%加算'!$C$54:$D$93,2)))</f>
        <v>0</v>
      </c>
      <c r="H32" s="84" t="str">
        <f t="shared" si="0"/>
        <v>-</v>
      </c>
      <c r="I32" s="85" t="str">
        <f t="shared" si="1"/>
        <v>該当</v>
      </c>
      <c r="J32" s="89" t="str">
        <f t="shared" si="2"/>
        <v>0026</v>
      </c>
      <c r="K32" s="85">
        <v>0</v>
      </c>
      <c r="L32" s="74" t="str">
        <f t="shared" si="3"/>
        <v>0028</v>
      </c>
      <c r="M32" s="84" t="str">
        <f t="shared" si="4"/>
        <v>0040</v>
      </c>
      <c r="N32" s="164" t="str">
        <f t="shared" si="5"/>
        <v>0100</v>
      </c>
      <c r="O32" s="158" t="str">
        <f t="shared" si="6"/>
        <v>0060</v>
      </c>
    </row>
    <row r="33" spans="1:15" ht="22.5" customHeight="1">
      <c r="A33" s="113"/>
      <c r="B33" s="104"/>
      <c r="C33" s="105"/>
      <c r="D33" s="23">
        <v>2</v>
      </c>
      <c r="E33" s="102"/>
      <c r="F33" s="100"/>
      <c r="G33" s="67" t="b">
        <f>IF(C33=7,VLOOKUP(F33,'5%,10%加算'!$C$15:$D$53,2),IF(C33=8,VLOOKUP(F33,'5%,10%加算'!$C$54:$D$93,2)))</f>
        <v>0</v>
      </c>
      <c r="H33" s="84" t="str">
        <f t="shared" si="0"/>
        <v>-</v>
      </c>
      <c r="I33" s="85" t="str">
        <f t="shared" si="1"/>
        <v>該当</v>
      </c>
      <c r="J33" s="89" t="str">
        <f t="shared" si="2"/>
        <v>0026</v>
      </c>
      <c r="K33" s="85">
        <v>0</v>
      </c>
      <c r="L33" s="74" t="str">
        <f t="shared" si="3"/>
        <v>0028</v>
      </c>
      <c r="M33" s="84" t="str">
        <f t="shared" si="4"/>
        <v>0040</v>
      </c>
      <c r="N33" s="164" t="str">
        <f t="shared" si="5"/>
        <v>0100</v>
      </c>
      <c r="O33" s="158" t="str">
        <f t="shared" si="6"/>
        <v>0060</v>
      </c>
    </row>
    <row r="34" spans="1:15" ht="22.5" customHeight="1">
      <c r="A34" s="113"/>
      <c r="B34" s="104"/>
      <c r="C34" s="105"/>
      <c r="D34" s="23">
        <v>2</v>
      </c>
      <c r="E34" s="102"/>
      <c r="F34" s="100"/>
      <c r="G34" s="67" t="b">
        <f>IF(C34=7,VLOOKUP(F34,'5%,10%加算'!$C$15:$D$53,2),IF(C34=8,VLOOKUP(F34,'5%,10%加算'!$C$54:$D$93,2)))</f>
        <v>0</v>
      </c>
      <c r="H34" s="84" t="str">
        <f t="shared" si="0"/>
        <v>-</v>
      </c>
      <c r="I34" s="85" t="str">
        <f t="shared" si="1"/>
        <v>該当</v>
      </c>
      <c r="J34" s="89" t="str">
        <f t="shared" si="2"/>
        <v>0026</v>
      </c>
      <c r="K34" s="85">
        <v>0</v>
      </c>
      <c r="L34" s="74" t="str">
        <f t="shared" si="3"/>
        <v>0028</v>
      </c>
      <c r="M34" s="84" t="str">
        <f t="shared" si="4"/>
        <v>0040</v>
      </c>
      <c r="N34" s="164" t="str">
        <f t="shared" si="5"/>
        <v>0100</v>
      </c>
      <c r="O34" s="158" t="str">
        <f t="shared" si="6"/>
        <v>0060</v>
      </c>
    </row>
    <row r="35" spans="1:15" ht="22.5" customHeight="1">
      <c r="A35" s="113"/>
      <c r="B35" s="104"/>
      <c r="C35" s="105"/>
      <c r="D35" s="23">
        <v>2</v>
      </c>
      <c r="E35" s="102"/>
      <c r="F35" s="100"/>
      <c r="G35" s="67" t="b">
        <f>IF(C35=7,VLOOKUP(F35,'5%,10%加算'!$C$15:$D$53,2),IF(C35=8,VLOOKUP(F35,'5%,10%加算'!$C$54:$D$93,2)))</f>
        <v>0</v>
      </c>
      <c r="H35" s="84" t="str">
        <f t="shared" si="0"/>
        <v>-</v>
      </c>
      <c r="I35" s="85" t="str">
        <f t="shared" si="1"/>
        <v>該当</v>
      </c>
      <c r="J35" s="89" t="str">
        <f t="shared" si="2"/>
        <v>0026</v>
      </c>
      <c r="K35" s="85">
        <v>0</v>
      </c>
      <c r="L35" s="74" t="str">
        <f t="shared" si="3"/>
        <v>0028</v>
      </c>
      <c r="M35" s="84" t="str">
        <f t="shared" si="4"/>
        <v>0040</v>
      </c>
      <c r="N35" s="164" t="str">
        <f t="shared" si="5"/>
        <v>0100</v>
      </c>
      <c r="O35" s="158" t="str">
        <f t="shared" si="6"/>
        <v>0060</v>
      </c>
    </row>
    <row r="36" spans="1:15" ht="22.5" customHeight="1">
      <c r="A36" s="113"/>
      <c r="B36" s="104"/>
      <c r="C36" s="105"/>
      <c r="D36" s="23">
        <v>2</v>
      </c>
      <c r="E36" s="102"/>
      <c r="F36" s="100"/>
      <c r="G36" s="67" t="b">
        <f>IF(C36=7,VLOOKUP(F36,'5%,10%加算'!$C$15:$D$53,2),IF(C36=8,VLOOKUP(F36,'5%,10%加算'!$C$54:$D$93,2)))</f>
        <v>0</v>
      </c>
      <c r="H36" s="84" t="str">
        <f t="shared" si="0"/>
        <v>-</v>
      </c>
      <c r="I36" s="85" t="str">
        <f t="shared" si="1"/>
        <v>該当</v>
      </c>
      <c r="J36" s="89" t="str">
        <f t="shared" si="2"/>
        <v>0026</v>
      </c>
      <c r="K36" s="85">
        <v>0</v>
      </c>
      <c r="L36" s="74" t="str">
        <f t="shared" si="3"/>
        <v>0028</v>
      </c>
      <c r="M36" s="84" t="str">
        <f t="shared" si="4"/>
        <v>0040</v>
      </c>
      <c r="N36" s="164" t="str">
        <f t="shared" si="5"/>
        <v>0100</v>
      </c>
      <c r="O36" s="158" t="str">
        <f t="shared" si="6"/>
        <v>0060</v>
      </c>
    </row>
    <row r="37" spans="1:15" ht="22.5" customHeight="1">
      <c r="A37" s="113"/>
      <c r="B37" s="104"/>
      <c r="C37" s="105"/>
      <c r="D37" s="23">
        <v>2</v>
      </c>
      <c r="E37" s="102"/>
      <c r="F37" s="100"/>
      <c r="G37" s="67" t="b">
        <f>IF(C37=7,VLOOKUP(F37,'5%,10%加算'!$C$15:$D$53,2),IF(C37=8,VLOOKUP(F37,'5%,10%加算'!$C$54:$D$93,2)))</f>
        <v>0</v>
      </c>
      <c r="H37" s="84" t="str">
        <f t="shared" si="0"/>
        <v>-</v>
      </c>
      <c r="I37" s="85" t="str">
        <f t="shared" si="1"/>
        <v>該当</v>
      </c>
      <c r="J37" s="89" t="str">
        <f t="shared" si="2"/>
        <v>0026</v>
      </c>
      <c r="K37" s="85">
        <v>0</v>
      </c>
      <c r="L37" s="74" t="str">
        <f t="shared" si="3"/>
        <v>0028</v>
      </c>
      <c r="M37" s="84" t="str">
        <f t="shared" si="4"/>
        <v>0040</v>
      </c>
      <c r="N37" s="164" t="str">
        <f t="shared" si="5"/>
        <v>0100</v>
      </c>
      <c r="O37" s="158" t="str">
        <f t="shared" si="6"/>
        <v>0060</v>
      </c>
    </row>
    <row r="38" spans="1:15" ht="22.5" customHeight="1">
      <c r="A38" s="113"/>
      <c r="B38" s="104"/>
      <c r="C38" s="105"/>
      <c r="D38" s="23">
        <v>2</v>
      </c>
      <c r="E38" s="102"/>
      <c r="F38" s="100"/>
      <c r="G38" s="67" t="b">
        <f>IF(C38=7,VLOOKUP(F38,'5%,10%加算'!$C$15:$D$53,2),IF(C38=8,VLOOKUP(F38,'5%,10%加算'!$C$54:$D$93,2)))</f>
        <v>0</v>
      </c>
      <c r="H38" s="84" t="str">
        <f t="shared" si="0"/>
        <v>-</v>
      </c>
      <c r="I38" s="85" t="str">
        <f t="shared" si="1"/>
        <v>該当</v>
      </c>
      <c r="J38" s="89" t="str">
        <f t="shared" si="2"/>
        <v>0026</v>
      </c>
      <c r="K38" s="85">
        <v>0</v>
      </c>
      <c r="L38" s="74" t="str">
        <f t="shared" si="3"/>
        <v>0028</v>
      </c>
      <c r="M38" s="84" t="str">
        <f t="shared" si="4"/>
        <v>0040</v>
      </c>
      <c r="N38" s="164" t="str">
        <f t="shared" si="5"/>
        <v>0100</v>
      </c>
      <c r="O38" s="158" t="str">
        <f t="shared" si="6"/>
        <v>0060</v>
      </c>
    </row>
    <row r="39" spans="1:15" ht="22.5" customHeight="1">
      <c r="A39" s="113"/>
      <c r="B39" s="104"/>
      <c r="C39" s="105"/>
      <c r="D39" s="23">
        <v>2</v>
      </c>
      <c r="E39" s="102"/>
      <c r="F39" s="100"/>
      <c r="G39" s="67" t="b">
        <f>IF(C39=7,VLOOKUP(F39,'5%,10%加算'!$C$15:$D$53,2),IF(C39=8,VLOOKUP(F39,'5%,10%加算'!$C$54:$D$93,2)))</f>
        <v>0</v>
      </c>
      <c r="H39" s="84" t="str">
        <f t="shared" si="0"/>
        <v>-</v>
      </c>
      <c r="I39" s="85" t="str">
        <f t="shared" si="1"/>
        <v>該当</v>
      </c>
      <c r="J39" s="89" t="str">
        <f t="shared" si="2"/>
        <v>0026</v>
      </c>
      <c r="K39" s="85">
        <v>0</v>
      </c>
      <c r="L39" s="74" t="str">
        <f t="shared" si="3"/>
        <v>0028</v>
      </c>
      <c r="M39" s="84" t="str">
        <f t="shared" si="4"/>
        <v>0040</v>
      </c>
      <c r="N39" s="164" t="str">
        <f t="shared" si="5"/>
        <v>0100</v>
      </c>
      <c r="O39" s="158" t="str">
        <f t="shared" si="6"/>
        <v>0060</v>
      </c>
    </row>
    <row r="40" spans="1:15" ht="22.5" customHeight="1">
      <c r="A40" s="113"/>
      <c r="B40" s="104"/>
      <c r="C40" s="105"/>
      <c r="D40" s="23">
        <v>2</v>
      </c>
      <c r="E40" s="102"/>
      <c r="F40" s="100"/>
      <c r="G40" s="67" t="b">
        <f>IF(C40=7,VLOOKUP(F40,'5%,10%加算'!$C$15:$D$53,2),IF(C40=8,VLOOKUP(F40,'5%,10%加算'!$C$54:$D$93,2)))</f>
        <v>0</v>
      </c>
      <c r="H40" s="84" t="str">
        <f t="shared" si="0"/>
        <v>-</v>
      </c>
      <c r="I40" s="85" t="str">
        <f t="shared" si="1"/>
        <v>該当</v>
      </c>
      <c r="J40" s="89" t="str">
        <f t="shared" si="2"/>
        <v>0026</v>
      </c>
      <c r="K40" s="85">
        <v>0</v>
      </c>
      <c r="L40" s="74" t="str">
        <f t="shared" si="3"/>
        <v>0028</v>
      </c>
      <c r="M40" s="84" t="str">
        <f t="shared" si="4"/>
        <v>0040</v>
      </c>
      <c r="N40" s="164" t="str">
        <f t="shared" si="5"/>
        <v>0100</v>
      </c>
      <c r="O40" s="158" t="str">
        <f t="shared" si="6"/>
        <v>0060</v>
      </c>
    </row>
    <row r="41" spans="1:15" ht="22.5" customHeight="1">
      <c r="A41" s="113"/>
      <c r="B41" s="104"/>
      <c r="C41" s="105"/>
      <c r="D41" s="23">
        <v>2</v>
      </c>
      <c r="E41" s="102"/>
      <c r="F41" s="100"/>
      <c r="G41" s="67" t="b">
        <f>IF(C41=7,VLOOKUP(F41,'5%,10%加算'!$C$15:$D$53,2),IF(C41=8,VLOOKUP(F41,'5%,10%加算'!$C$54:$D$93,2)))</f>
        <v>0</v>
      </c>
      <c r="H41" s="84" t="str">
        <f t="shared" si="0"/>
        <v>-</v>
      </c>
      <c r="I41" s="85" t="str">
        <f t="shared" si="1"/>
        <v>該当</v>
      </c>
      <c r="J41" s="89" t="str">
        <f t="shared" si="2"/>
        <v>0026</v>
      </c>
      <c r="K41" s="85">
        <v>0</v>
      </c>
      <c r="L41" s="74" t="str">
        <f t="shared" si="3"/>
        <v>0028</v>
      </c>
      <c r="M41" s="84" t="str">
        <f t="shared" si="4"/>
        <v>0040</v>
      </c>
      <c r="N41" s="164" t="str">
        <f t="shared" si="5"/>
        <v>0100</v>
      </c>
      <c r="O41" s="158" t="str">
        <f t="shared" si="6"/>
        <v>0060</v>
      </c>
    </row>
    <row r="42" spans="1:15" ht="22.5" customHeight="1">
      <c r="A42" s="113"/>
      <c r="B42" s="104"/>
      <c r="C42" s="105"/>
      <c r="D42" s="23">
        <v>2</v>
      </c>
      <c r="E42" s="102"/>
      <c r="F42" s="100"/>
      <c r="G42" s="67" t="b">
        <f>IF(C42=7,VLOOKUP(F42,'5%,10%加算'!$C$15:$D$53,2),IF(C42=8,VLOOKUP(F42,'5%,10%加算'!$C$54:$D$93,2)))</f>
        <v>0</v>
      </c>
      <c r="H42" s="84" t="str">
        <f t="shared" si="0"/>
        <v>-</v>
      </c>
      <c r="I42" s="85" t="str">
        <f t="shared" si="1"/>
        <v>該当</v>
      </c>
      <c r="J42" s="89" t="str">
        <f t="shared" si="2"/>
        <v>0026</v>
      </c>
      <c r="K42" s="85">
        <v>0</v>
      </c>
      <c r="L42" s="74" t="str">
        <f t="shared" si="3"/>
        <v>0028</v>
      </c>
      <c r="M42" s="84" t="str">
        <f t="shared" si="4"/>
        <v>0040</v>
      </c>
      <c r="N42" s="164" t="str">
        <f t="shared" si="5"/>
        <v>0100</v>
      </c>
      <c r="O42" s="158" t="str">
        <f t="shared" si="6"/>
        <v>0060</v>
      </c>
    </row>
    <row r="43" spans="1:15" ht="22.5" customHeight="1">
      <c r="A43" s="113"/>
      <c r="B43" s="104"/>
      <c r="C43" s="105"/>
      <c r="D43" s="23">
        <v>2</v>
      </c>
      <c r="E43" s="102"/>
      <c r="F43" s="100"/>
      <c r="G43" s="67" t="b">
        <f>IF(C43=7,VLOOKUP(F43,'5%,10%加算'!$C$15:$D$53,2),IF(C43=8,VLOOKUP(F43,'5%,10%加算'!$C$54:$D$93,2)))</f>
        <v>0</v>
      </c>
      <c r="H43" s="84" t="str">
        <f t="shared" si="0"/>
        <v>-</v>
      </c>
      <c r="I43" s="85" t="str">
        <f t="shared" si="1"/>
        <v>該当</v>
      </c>
      <c r="J43" s="89" t="str">
        <f t="shared" si="2"/>
        <v>0026</v>
      </c>
      <c r="K43" s="85">
        <v>0</v>
      </c>
      <c r="L43" s="74" t="str">
        <f t="shared" si="3"/>
        <v>0028</v>
      </c>
      <c r="M43" s="84" t="str">
        <f t="shared" si="4"/>
        <v>0040</v>
      </c>
      <c r="N43" s="164" t="str">
        <f t="shared" si="5"/>
        <v>0100</v>
      </c>
      <c r="O43" s="158" t="str">
        <f t="shared" si="6"/>
        <v>0060</v>
      </c>
    </row>
    <row r="44" spans="1:15" ht="22.5" customHeight="1">
      <c r="A44" s="113"/>
      <c r="B44" s="104"/>
      <c r="C44" s="105"/>
      <c r="D44" s="23">
        <v>2</v>
      </c>
      <c r="E44" s="102"/>
      <c r="F44" s="100"/>
      <c r="G44" s="67" t="b">
        <f>IF(C44=7,VLOOKUP(F44,'5%,10%加算'!$C$15:$D$53,2),IF(C44=8,VLOOKUP(F44,'5%,10%加算'!$C$54:$D$93,2)))</f>
        <v>0</v>
      </c>
      <c r="H44" s="84" t="str">
        <f t="shared" si="0"/>
        <v>-</v>
      </c>
      <c r="I44" s="85" t="str">
        <f t="shared" si="1"/>
        <v>該当</v>
      </c>
      <c r="J44" s="89" t="str">
        <f t="shared" si="2"/>
        <v>0026</v>
      </c>
      <c r="K44" s="85">
        <v>0</v>
      </c>
      <c r="L44" s="74" t="str">
        <f t="shared" si="3"/>
        <v>0028</v>
      </c>
      <c r="M44" s="84" t="str">
        <f t="shared" si="4"/>
        <v>0040</v>
      </c>
      <c r="N44" s="164" t="str">
        <f t="shared" si="5"/>
        <v>0100</v>
      </c>
      <c r="O44" s="158" t="str">
        <f t="shared" si="6"/>
        <v>0060</v>
      </c>
    </row>
    <row r="45" spans="1:15" ht="22.5" customHeight="1">
      <c r="A45" s="113"/>
      <c r="B45" s="104"/>
      <c r="C45" s="105"/>
      <c r="D45" s="23">
        <v>2</v>
      </c>
      <c r="E45" s="102"/>
      <c r="F45" s="100"/>
      <c r="G45" s="67" t="b">
        <f>IF(C45=7,VLOOKUP(F45,'5%,10%加算'!$C$15:$D$53,2),IF(C45=8,VLOOKUP(F45,'5%,10%加算'!$C$54:$D$93,2)))</f>
        <v>0</v>
      </c>
      <c r="H45" s="84" t="str">
        <f t="shared" si="0"/>
        <v>-</v>
      </c>
      <c r="I45" s="85" t="str">
        <f t="shared" si="1"/>
        <v>該当</v>
      </c>
      <c r="J45" s="89" t="str">
        <f t="shared" si="2"/>
        <v>0026</v>
      </c>
      <c r="K45" s="85">
        <v>0</v>
      </c>
      <c r="L45" s="74" t="str">
        <f t="shared" si="3"/>
        <v>0028</v>
      </c>
      <c r="M45" s="84" t="str">
        <f t="shared" si="4"/>
        <v>0040</v>
      </c>
      <c r="N45" s="164" t="str">
        <f t="shared" si="5"/>
        <v>0100</v>
      </c>
      <c r="O45" s="158" t="str">
        <f t="shared" si="6"/>
        <v>0060</v>
      </c>
    </row>
    <row r="46" spans="1:15" ht="22.5" customHeight="1" thickBot="1">
      <c r="A46" s="114"/>
      <c r="B46" s="108"/>
      <c r="C46" s="109"/>
      <c r="D46" s="20">
        <v>2</v>
      </c>
      <c r="E46" s="111"/>
      <c r="F46" s="109"/>
      <c r="G46" s="88" t="b">
        <f>IF(C46=7,VLOOKUP(F46,'5%,10%加算'!$C$15:$D$53,2),IF(C46=8,VLOOKUP(F46,'5%,10%加算'!$C$54:$D$93,2)))</f>
        <v>0</v>
      </c>
      <c r="H46" s="155" t="str">
        <f t="shared" si="0"/>
        <v>-</v>
      </c>
      <c r="I46" s="88" t="str">
        <f t="shared" si="1"/>
        <v>該当</v>
      </c>
      <c r="J46" s="165" t="str">
        <f t="shared" si="2"/>
        <v>0026</v>
      </c>
      <c r="K46" s="88">
        <v>0</v>
      </c>
      <c r="L46" s="157" t="str">
        <f t="shared" si="3"/>
        <v>0028</v>
      </c>
      <c r="M46" s="155" t="str">
        <f t="shared" si="4"/>
        <v>0040</v>
      </c>
      <c r="N46" s="186" t="str">
        <f t="shared" si="5"/>
        <v>0100</v>
      </c>
      <c r="O46" s="160" t="str">
        <f t="shared" si="6"/>
        <v>0060</v>
      </c>
    </row>
    <row r="47" spans="1:15" ht="20.25" customHeight="1"/>
    <row r="48" spans="1:15" ht="22.5" customHeight="1"/>
    <row r="49" ht="22.5" customHeight="1"/>
    <row r="50" ht="22.5" customHeight="1"/>
  </sheetData>
  <mergeCells count="14">
    <mergeCell ref="A1:L1"/>
    <mergeCell ref="B15:E15"/>
    <mergeCell ref="O17:O18"/>
    <mergeCell ref="H17:I17"/>
    <mergeCell ref="M17:N17"/>
    <mergeCell ref="A17:A18"/>
    <mergeCell ref="G17:G18"/>
    <mergeCell ref="C17:C18"/>
    <mergeCell ref="D17:D18"/>
    <mergeCell ref="E17:F17"/>
    <mergeCell ref="B17:B18"/>
    <mergeCell ref="L17:L18"/>
    <mergeCell ref="J17:K17"/>
    <mergeCell ref="M13:N13"/>
  </mergeCells>
  <phoneticPr fontId="1"/>
  <dataValidations count="2">
    <dataValidation type="whole" allowBlank="1" showInputMessage="1" showErrorMessage="1" error="入力対象外" prompt="7：高校教育職_x000a_8：中小教育職" sqref="C19:C46">
      <formula1>7</formula1>
      <formula2>8</formula2>
    </dataValidation>
    <dataValidation allowBlank="1" showInputMessage="1" sqref="F13"/>
  </dataValidations>
  <printOptions horizontalCentered="1"/>
  <pageMargins left="0.59055118110236227" right="0.59055118110236227" top="0.79" bottom="0.6" header="0.51181102362204722" footer="0.26"/>
  <pageSetup paperSize="9" scale="75" orientation="portrait" cellComments="asDisplayed"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93"/>
  <sheetViews>
    <sheetView workbookViewId="0">
      <selection activeCell="O3" sqref="O3"/>
    </sheetView>
  </sheetViews>
  <sheetFormatPr defaultRowHeight="13.5"/>
  <cols>
    <col min="1" max="3" width="9" style="1"/>
    <col min="4" max="4" width="11.5" style="1" customWidth="1"/>
    <col min="5" max="5" width="5.25" customWidth="1"/>
  </cols>
  <sheetData>
    <row r="1" spans="1:15" ht="14.25" thickBot="1">
      <c r="A1" s="14" t="s">
        <v>24</v>
      </c>
      <c r="F1" t="s">
        <v>25</v>
      </c>
    </row>
    <row r="2" spans="1:15" ht="14.25" thickBot="1">
      <c r="A2"/>
      <c r="B2" s="16" t="s">
        <v>4</v>
      </c>
      <c r="C2" s="18" t="s">
        <v>3</v>
      </c>
      <c r="D2" s="42" t="s">
        <v>17</v>
      </c>
      <c r="E2" s="1"/>
      <c r="G2" s="16" t="s">
        <v>4</v>
      </c>
      <c r="H2" s="18" t="s">
        <v>3</v>
      </c>
      <c r="I2" s="18" t="s">
        <v>17</v>
      </c>
      <c r="J2" s="58"/>
      <c r="K2" s="50" t="s">
        <v>18</v>
      </c>
    </row>
    <row r="3" spans="1:15">
      <c r="A3"/>
      <c r="B3" s="227">
        <v>7</v>
      </c>
      <c r="C3" s="32">
        <v>4</v>
      </c>
      <c r="D3" s="33"/>
      <c r="E3" s="1"/>
      <c r="G3" s="227">
        <v>7</v>
      </c>
      <c r="H3" s="32">
        <v>2</v>
      </c>
      <c r="I3" s="32">
        <v>55</v>
      </c>
      <c r="J3" s="13">
        <v>7255</v>
      </c>
      <c r="K3" s="33">
        <v>140</v>
      </c>
    </row>
    <row r="4" spans="1:15" ht="14.25" thickBot="1">
      <c r="A4"/>
      <c r="B4" s="228"/>
      <c r="C4" s="24">
        <v>3</v>
      </c>
      <c r="D4" s="29"/>
      <c r="E4" s="1"/>
      <c r="G4" s="229"/>
      <c r="H4" s="34">
        <v>1</v>
      </c>
      <c r="I4" s="34">
        <v>63</v>
      </c>
      <c r="J4" s="12">
        <v>7163</v>
      </c>
      <c r="K4" s="35"/>
    </row>
    <row r="5" spans="1:15" ht="14.25" thickBot="1">
      <c r="A5"/>
      <c r="B5" s="229"/>
      <c r="C5" s="34">
        <v>2</v>
      </c>
      <c r="D5" s="35">
        <v>141</v>
      </c>
      <c r="E5" s="1"/>
      <c r="G5" s="8">
        <v>8</v>
      </c>
      <c r="H5" s="62">
        <v>2</v>
      </c>
      <c r="I5" s="62">
        <v>55</v>
      </c>
      <c r="J5" s="64">
        <v>8255</v>
      </c>
      <c r="K5" s="63">
        <v>152</v>
      </c>
    </row>
    <row r="6" spans="1:15" ht="14.25" thickBot="1">
      <c r="A6"/>
      <c r="B6" s="230">
        <v>8</v>
      </c>
      <c r="C6" s="31">
        <v>4</v>
      </c>
      <c r="D6" s="36"/>
      <c r="E6" s="1"/>
      <c r="G6" s="17">
        <v>9</v>
      </c>
      <c r="H6" s="51">
        <v>1</v>
      </c>
      <c r="I6" s="19">
        <v>87</v>
      </c>
      <c r="J6" s="28">
        <v>9187</v>
      </c>
      <c r="K6" s="52"/>
    </row>
    <row r="7" spans="1:15">
      <c r="A7"/>
      <c r="B7" s="228"/>
      <c r="C7" s="24">
        <v>3</v>
      </c>
      <c r="D7" s="29"/>
      <c r="E7" s="1"/>
      <c r="G7" s="227">
        <v>1</v>
      </c>
      <c r="H7" s="43">
        <v>6</v>
      </c>
      <c r="I7" s="44"/>
      <c r="J7" s="59"/>
      <c r="K7" s="45"/>
    </row>
    <row r="8" spans="1:15" ht="14.25" thickBot="1">
      <c r="A8"/>
      <c r="B8" s="231"/>
      <c r="C8" s="26">
        <v>2</v>
      </c>
      <c r="D8" s="37">
        <v>153</v>
      </c>
      <c r="E8" s="1"/>
      <c r="G8" s="228"/>
      <c r="H8" s="30">
        <v>5</v>
      </c>
      <c r="I8" s="25"/>
      <c r="J8" s="60"/>
      <c r="K8" s="46"/>
    </row>
    <row r="9" spans="1:15" ht="14.25" thickBot="1">
      <c r="A9"/>
      <c r="B9" s="8">
        <v>1</v>
      </c>
      <c r="C9" s="9">
        <v>7</v>
      </c>
      <c r="D9" s="41"/>
      <c r="E9" s="1"/>
      <c r="G9" s="229"/>
      <c r="H9" s="47">
        <v>4</v>
      </c>
      <c r="I9" s="48"/>
      <c r="J9" s="61"/>
      <c r="K9" s="49"/>
    </row>
    <row r="11" spans="1:15">
      <c r="A11" s="14" t="s">
        <v>6</v>
      </c>
      <c r="F11" t="s">
        <v>22</v>
      </c>
    </row>
    <row r="12" spans="1:15" ht="14.25" thickBot="1">
      <c r="A12" s="14" t="s">
        <v>5</v>
      </c>
    </row>
    <row r="13" spans="1:15" ht="15" customHeight="1">
      <c r="A13" s="219" t="s">
        <v>4</v>
      </c>
      <c r="B13" s="236" t="s">
        <v>3</v>
      </c>
      <c r="C13" s="222" t="s">
        <v>2</v>
      </c>
      <c r="D13" s="242" t="s">
        <v>26</v>
      </c>
      <c r="F13" s="232" t="s">
        <v>4</v>
      </c>
      <c r="G13" s="234" t="s">
        <v>3</v>
      </c>
      <c r="H13" s="239" t="s">
        <v>8</v>
      </c>
      <c r="I13" s="239"/>
      <c r="J13" s="241" t="s">
        <v>14</v>
      </c>
      <c r="K13" s="237"/>
      <c r="L13" s="237" t="s">
        <v>15</v>
      </c>
      <c r="M13" s="237"/>
      <c r="N13" s="237" t="s">
        <v>16</v>
      </c>
      <c r="O13" s="238"/>
    </row>
    <row r="14" spans="1:15" ht="15" customHeight="1" thickBot="1">
      <c r="A14" s="221"/>
      <c r="B14" s="226"/>
      <c r="C14" s="224"/>
      <c r="D14" s="243"/>
      <c r="F14" s="233"/>
      <c r="G14" s="235"/>
      <c r="H14" s="240"/>
      <c r="I14" s="240"/>
      <c r="J14" s="55" t="s">
        <v>17</v>
      </c>
      <c r="K14" s="53" t="s">
        <v>18</v>
      </c>
      <c r="L14" s="53" t="s">
        <v>17</v>
      </c>
      <c r="M14" s="53" t="s">
        <v>18</v>
      </c>
      <c r="N14" s="53" t="s">
        <v>17</v>
      </c>
      <c r="O14" s="54" t="s">
        <v>18</v>
      </c>
    </row>
    <row r="15" spans="1:15">
      <c r="A15" s="220">
        <v>7</v>
      </c>
      <c r="B15" s="225">
        <v>2</v>
      </c>
      <c r="C15" s="10">
        <v>1</v>
      </c>
      <c r="D15" s="4">
        <v>141</v>
      </c>
      <c r="F15" s="219">
        <v>7</v>
      </c>
      <c r="G15" s="222">
        <v>1</v>
      </c>
      <c r="H15" s="7">
        <v>20</v>
      </c>
      <c r="I15" s="7" t="str">
        <f t="shared" ref="I15:I21" si="0">$F$15&amp;$G$15&amp;H15</f>
        <v>7120</v>
      </c>
      <c r="J15" s="56">
        <v>49</v>
      </c>
      <c r="K15" s="32">
        <v>140</v>
      </c>
      <c r="L15" s="32">
        <v>48</v>
      </c>
      <c r="M15" s="32">
        <v>140</v>
      </c>
      <c r="N15" s="32">
        <v>47</v>
      </c>
      <c r="O15" s="33">
        <v>140</v>
      </c>
    </row>
    <row r="16" spans="1:15">
      <c r="A16" s="220"/>
      <c r="B16" s="225"/>
      <c r="C16" s="10">
        <v>2</v>
      </c>
      <c r="D16" s="4">
        <v>141</v>
      </c>
      <c r="F16" s="220"/>
      <c r="G16" s="223"/>
      <c r="H16" s="5">
        <v>21</v>
      </c>
      <c r="I16" s="5" t="str">
        <f t="shared" si="0"/>
        <v>7121</v>
      </c>
      <c r="J16" s="57">
        <v>53</v>
      </c>
      <c r="K16" s="24">
        <v>140</v>
      </c>
      <c r="L16" s="24">
        <v>52</v>
      </c>
      <c r="M16" s="24">
        <v>140</v>
      </c>
      <c r="N16" s="24">
        <v>51</v>
      </c>
      <c r="O16" s="29">
        <v>140</v>
      </c>
    </row>
    <row r="17" spans="1:15">
      <c r="A17" s="220"/>
      <c r="B17" s="225"/>
      <c r="C17" s="10">
        <v>3</v>
      </c>
      <c r="D17" s="4">
        <v>141</v>
      </c>
      <c r="F17" s="220"/>
      <c r="G17" s="223"/>
      <c r="H17" s="5">
        <v>22</v>
      </c>
      <c r="I17" s="5" t="str">
        <f t="shared" si="0"/>
        <v>7122</v>
      </c>
      <c r="J17" s="57">
        <v>57</v>
      </c>
      <c r="K17" s="24">
        <v>140</v>
      </c>
      <c r="L17" s="24">
        <v>56</v>
      </c>
      <c r="M17" s="24">
        <v>140</v>
      </c>
      <c r="N17" s="24">
        <v>55</v>
      </c>
      <c r="O17" s="29">
        <v>140</v>
      </c>
    </row>
    <row r="18" spans="1:15">
      <c r="A18" s="220"/>
      <c r="B18" s="225"/>
      <c r="C18" s="10">
        <v>4</v>
      </c>
      <c r="D18" s="4">
        <v>141</v>
      </c>
      <c r="F18" s="220"/>
      <c r="G18" s="223"/>
      <c r="H18" s="5">
        <v>23</v>
      </c>
      <c r="I18" s="5" t="str">
        <f t="shared" si="0"/>
        <v>7123</v>
      </c>
      <c r="J18" s="57">
        <v>57</v>
      </c>
      <c r="K18" s="24">
        <v>140</v>
      </c>
      <c r="L18" s="24">
        <v>56</v>
      </c>
      <c r="M18" s="24">
        <v>140</v>
      </c>
      <c r="N18" s="24">
        <v>55</v>
      </c>
      <c r="O18" s="29">
        <v>140</v>
      </c>
    </row>
    <row r="19" spans="1:15">
      <c r="A19" s="220"/>
      <c r="B19" s="225"/>
      <c r="C19" s="10">
        <v>5</v>
      </c>
      <c r="D19" s="4">
        <v>141</v>
      </c>
      <c r="F19" s="220"/>
      <c r="G19" s="223"/>
      <c r="H19" s="5">
        <v>24</v>
      </c>
      <c r="I19" s="5" t="str">
        <f t="shared" si="0"/>
        <v>7124</v>
      </c>
      <c r="J19" s="57">
        <v>61</v>
      </c>
      <c r="K19" s="24">
        <v>140</v>
      </c>
      <c r="L19" s="24">
        <v>60</v>
      </c>
      <c r="M19" s="24">
        <v>140</v>
      </c>
      <c r="N19" s="24">
        <v>59</v>
      </c>
      <c r="O19" s="29">
        <v>140</v>
      </c>
    </row>
    <row r="20" spans="1:15">
      <c r="A20" s="220"/>
      <c r="B20" s="225"/>
      <c r="C20" s="10">
        <v>6</v>
      </c>
      <c r="D20" s="4">
        <v>141</v>
      </c>
      <c r="F20" s="220"/>
      <c r="G20" s="223"/>
      <c r="H20" s="5">
        <v>25</v>
      </c>
      <c r="I20" s="5" t="str">
        <f t="shared" si="0"/>
        <v>7125</v>
      </c>
      <c r="J20" s="57">
        <v>61</v>
      </c>
      <c r="K20" s="24">
        <v>140</v>
      </c>
      <c r="L20" s="24">
        <v>60</v>
      </c>
      <c r="M20" s="24">
        <v>140</v>
      </c>
      <c r="N20" s="24">
        <v>59</v>
      </c>
      <c r="O20" s="29">
        <v>140</v>
      </c>
    </row>
    <row r="21" spans="1:15">
      <c r="A21" s="220"/>
      <c r="B21" s="225"/>
      <c r="C21" s="10">
        <v>7</v>
      </c>
      <c r="D21" s="4">
        <v>141</v>
      </c>
      <c r="F21" s="220"/>
      <c r="G21" s="223"/>
      <c r="H21" s="5">
        <v>26</v>
      </c>
      <c r="I21" s="5" t="str">
        <f t="shared" si="0"/>
        <v>7126</v>
      </c>
      <c r="J21" s="57">
        <v>65</v>
      </c>
      <c r="K21" s="24">
        <v>140</v>
      </c>
      <c r="L21" s="24">
        <v>64</v>
      </c>
      <c r="M21" s="24">
        <v>140</v>
      </c>
      <c r="N21" s="24">
        <v>63</v>
      </c>
      <c r="O21" s="29">
        <v>140</v>
      </c>
    </row>
    <row r="22" spans="1:15" ht="14.25" thickBot="1">
      <c r="A22" s="220"/>
      <c r="B22" s="225"/>
      <c r="C22" s="10">
        <v>8</v>
      </c>
      <c r="D22" s="4">
        <v>141</v>
      </c>
      <c r="F22" s="221"/>
      <c r="G22" s="224"/>
      <c r="H22" s="179">
        <v>27</v>
      </c>
      <c r="I22" s="179" t="str">
        <f>$F$15&amp;$G$15&amp;H22</f>
        <v>7127</v>
      </c>
      <c r="J22" s="180">
        <v>65</v>
      </c>
      <c r="K22" s="47">
        <v>140</v>
      </c>
      <c r="L22" s="47">
        <v>64</v>
      </c>
      <c r="M22" s="47">
        <v>140</v>
      </c>
      <c r="N22" s="47">
        <v>63</v>
      </c>
      <c r="O22" s="182">
        <v>140</v>
      </c>
    </row>
    <row r="23" spans="1:15">
      <c r="A23" s="220"/>
      <c r="B23" s="225"/>
      <c r="C23" s="11">
        <v>9</v>
      </c>
      <c r="D23" s="5">
        <v>140</v>
      </c>
      <c r="F23" s="219">
        <v>7</v>
      </c>
      <c r="G23" s="222">
        <v>2</v>
      </c>
      <c r="H23" s="7">
        <v>20</v>
      </c>
      <c r="I23" s="7" t="str">
        <f t="shared" ref="I23:I30" si="1">$F$23&amp;$G$23&amp;H23</f>
        <v>7220</v>
      </c>
      <c r="J23" s="56">
        <v>41</v>
      </c>
      <c r="K23" s="32">
        <v>140</v>
      </c>
      <c r="L23" s="32">
        <v>40</v>
      </c>
      <c r="M23" s="32">
        <v>140</v>
      </c>
      <c r="N23" s="32">
        <v>39</v>
      </c>
      <c r="O23" s="33">
        <v>140</v>
      </c>
    </row>
    <row r="24" spans="1:15">
      <c r="A24" s="220"/>
      <c r="B24" s="225"/>
      <c r="C24" s="11">
        <v>10</v>
      </c>
      <c r="D24" s="5">
        <v>139</v>
      </c>
      <c r="F24" s="220"/>
      <c r="G24" s="223"/>
      <c r="H24" s="5">
        <v>21</v>
      </c>
      <c r="I24" s="5" t="str">
        <f t="shared" si="1"/>
        <v>7221</v>
      </c>
      <c r="J24" s="57">
        <v>45</v>
      </c>
      <c r="K24" s="24">
        <v>140</v>
      </c>
      <c r="L24" s="24">
        <v>44</v>
      </c>
      <c r="M24" s="24">
        <v>140</v>
      </c>
      <c r="N24" s="24">
        <v>43</v>
      </c>
      <c r="O24" s="29">
        <v>140</v>
      </c>
    </row>
    <row r="25" spans="1:15">
      <c r="A25" s="220"/>
      <c r="B25" s="225"/>
      <c r="C25" s="11">
        <v>11</v>
      </c>
      <c r="D25" s="5">
        <v>138</v>
      </c>
      <c r="F25" s="220"/>
      <c r="G25" s="223"/>
      <c r="H25" s="5">
        <v>22</v>
      </c>
      <c r="I25" s="5" t="str">
        <f t="shared" si="1"/>
        <v>7222</v>
      </c>
      <c r="J25" s="57">
        <v>49</v>
      </c>
      <c r="K25" s="24">
        <v>140</v>
      </c>
      <c r="L25" s="24">
        <v>48</v>
      </c>
      <c r="M25" s="24">
        <v>140</v>
      </c>
      <c r="N25" s="24">
        <v>47</v>
      </c>
      <c r="O25" s="29">
        <v>140</v>
      </c>
    </row>
    <row r="26" spans="1:15">
      <c r="A26" s="220"/>
      <c r="B26" s="225"/>
      <c r="C26" s="11">
        <v>12</v>
      </c>
      <c r="D26" s="5">
        <v>137</v>
      </c>
      <c r="F26" s="220"/>
      <c r="G26" s="223"/>
      <c r="H26" s="5">
        <v>23</v>
      </c>
      <c r="I26" s="5" t="str">
        <f t="shared" si="1"/>
        <v>7223</v>
      </c>
      <c r="J26" s="57">
        <v>49</v>
      </c>
      <c r="K26" s="24">
        <v>140</v>
      </c>
      <c r="L26" s="24">
        <v>48</v>
      </c>
      <c r="M26" s="24">
        <v>140</v>
      </c>
      <c r="N26" s="24">
        <v>47</v>
      </c>
      <c r="O26" s="29">
        <v>140</v>
      </c>
    </row>
    <row r="27" spans="1:15">
      <c r="A27" s="220"/>
      <c r="B27" s="225"/>
      <c r="C27" s="11">
        <v>13</v>
      </c>
      <c r="D27" s="5">
        <v>136</v>
      </c>
      <c r="F27" s="220"/>
      <c r="G27" s="223"/>
      <c r="H27" s="5">
        <v>24</v>
      </c>
      <c r="I27" s="5" t="str">
        <f t="shared" si="1"/>
        <v>7224</v>
      </c>
      <c r="J27" s="57">
        <v>53</v>
      </c>
      <c r="K27" s="24">
        <v>140</v>
      </c>
      <c r="L27" s="24">
        <v>52</v>
      </c>
      <c r="M27" s="24">
        <v>140</v>
      </c>
      <c r="N27" s="24">
        <v>51</v>
      </c>
      <c r="O27" s="29">
        <v>140</v>
      </c>
    </row>
    <row r="28" spans="1:15">
      <c r="A28" s="220"/>
      <c r="B28" s="225"/>
      <c r="C28" s="11">
        <v>14</v>
      </c>
      <c r="D28" s="5">
        <v>135</v>
      </c>
      <c r="F28" s="220"/>
      <c r="G28" s="223"/>
      <c r="H28" s="5">
        <v>25</v>
      </c>
      <c r="I28" s="5" t="str">
        <f t="shared" si="1"/>
        <v>7225</v>
      </c>
      <c r="J28" s="57">
        <v>53</v>
      </c>
      <c r="K28" s="24">
        <v>140</v>
      </c>
      <c r="L28" s="24">
        <v>52</v>
      </c>
      <c r="M28" s="24">
        <v>140</v>
      </c>
      <c r="N28" s="24">
        <v>51</v>
      </c>
      <c r="O28" s="29">
        <v>140</v>
      </c>
    </row>
    <row r="29" spans="1:15">
      <c r="A29" s="220"/>
      <c r="B29" s="225"/>
      <c r="C29" s="11">
        <v>15</v>
      </c>
      <c r="D29" s="5">
        <v>134</v>
      </c>
      <c r="F29" s="220"/>
      <c r="G29" s="223"/>
      <c r="H29" s="5">
        <v>26</v>
      </c>
      <c r="I29" s="5" t="str">
        <f t="shared" si="1"/>
        <v>7226</v>
      </c>
      <c r="J29" s="57">
        <v>57</v>
      </c>
      <c r="K29" s="24">
        <v>140</v>
      </c>
      <c r="L29" s="24">
        <v>56</v>
      </c>
      <c r="M29" s="24">
        <v>140</v>
      </c>
      <c r="N29" s="24">
        <v>55</v>
      </c>
      <c r="O29" s="29">
        <v>140</v>
      </c>
    </row>
    <row r="30" spans="1:15" ht="14.25" thickBot="1">
      <c r="A30" s="220"/>
      <c r="B30" s="225"/>
      <c r="C30" s="11">
        <v>16</v>
      </c>
      <c r="D30" s="5">
        <v>133</v>
      </c>
      <c r="F30" s="221"/>
      <c r="G30" s="224"/>
      <c r="H30" s="179">
        <v>27</v>
      </c>
      <c r="I30" s="179" t="str">
        <f t="shared" si="1"/>
        <v>7227</v>
      </c>
      <c r="J30" s="180">
        <v>57</v>
      </c>
      <c r="K30" s="47">
        <v>140</v>
      </c>
      <c r="L30" s="47">
        <v>56</v>
      </c>
      <c r="M30" s="47">
        <v>140</v>
      </c>
      <c r="N30" s="47">
        <v>55</v>
      </c>
      <c r="O30" s="183">
        <v>140</v>
      </c>
    </row>
    <row r="31" spans="1:15">
      <c r="A31" s="220"/>
      <c r="B31" s="225"/>
      <c r="C31" s="11">
        <v>17</v>
      </c>
      <c r="D31" s="5">
        <v>132</v>
      </c>
      <c r="F31" s="219">
        <v>8</v>
      </c>
      <c r="G31" s="222">
        <v>2</v>
      </c>
      <c r="H31" s="188">
        <v>20</v>
      </c>
      <c r="I31" s="7" t="str">
        <f t="shared" ref="I31:I38" si="2">$F$31&amp;$G$31&amp;H31</f>
        <v>8220</v>
      </c>
      <c r="J31" s="56">
        <v>41</v>
      </c>
      <c r="K31" s="32">
        <v>152</v>
      </c>
      <c r="L31" s="32">
        <v>40</v>
      </c>
      <c r="M31" s="32">
        <v>152</v>
      </c>
      <c r="N31" s="32">
        <v>39</v>
      </c>
      <c r="O31" s="33">
        <v>152</v>
      </c>
    </row>
    <row r="32" spans="1:15">
      <c r="A32" s="220"/>
      <c r="B32" s="225"/>
      <c r="C32" s="11">
        <v>18</v>
      </c>
      <c r="D32" s="5">
        <v>131</v>
      </c>
      <c r="F32" s="220"/>
      <c r="G32" s="223"/>
      <c r="H32" s="189">
        <v>21</v>
      </c>
      <c r="I32" s="5" t="str">
        <f t="shared" si="2"/>
        <v>8221</v>
      </c>
      <c r="J32" s="57">
        <v>45</v>
      </c>
      <c r="K32" s="24">
        <v>152</v>
      </c>
      <c r="L32" s="24">
        <v>44</v>
      </c>
      <c r="M32" s="24">
        <v>152</v>
      </c>
      <c r="N32" s="24">
        <v>43</v>
      </c>
      <c r="O32" s="29">
        <v>152</v>
      </c>
    </row>
    <row r="33" spans="1:15">
      <c r="A33" s="220"/>
      <c r="B33" s="225"/>
      <c r="C33" s="11">
        <v>19</v>
      </c>
      <c r="D33" s="5">
        <v>130</v>
      </c>
      <c r="F33" s="220"/>
      <c r="G33" s="223"/>
      <c r="H33" s="189">
        <v>22</v>
      </c>
      <c r="I33" s="5" t="str">
        <f t="shared" si="2"/>
        <v>8222</v>
      </c>
      <c r="J33" s="57">
        <v>49</v>
      </c>
      <c r="K33" s="24">
        <v>152</v>
      </c>
      <c r="L33" s="24">
        <v>48</v>
      </c>
      <c r="M33" s="24">
        <v>152</v>
      </c>
      <c r="N33" s="24">
        <v>47</v>
      </c>
      <c r="O33" s="29">
        <v>152</v>
      </c>
    </row>
    <row r="34" spans="1:15">
      <c r="A34" s="220"/>
      <c r="B34" s="225"/>
      <c r="C34" s="11">
        <v>20</v>
      </c>
      <c r="D34" s="5">
        <v>129</v>
      </c>
      <c r="F34" s="220"/>
      <c r="G34" s="223"/>
      <c r="H34" s="189">
        <v>23</v>
      </c>
      <c r="I34" s="5" t="str">
        <f t="shared" si="2"/>
        <v>8223</v>
      </c>
      <c r="J34" s="57">
        <v>49</v>
      </c>
      <c r="K34" s="24">
        <v>152</v>
      </c>
      <c r="L34" s="24">
        <v>48</v>
      </c>
      <c r="M34" s="24">
        <v>152</v>
      </c>
      <c r="N34" s="24">
        <v>47</v>
      </c>
      <c r="O34" s="29">
        <v>152</v>
      </c>
    </row>
    <row r="35" spans="1:15">
      <c r="A35" s="220"/>
      <c r="B35" s="225"/>
      <c r="C35" s="11">
        <v>21</v>
      </c>
      <c r="D35" s="5">
        <v>129</v>
      </c>
      <c r="F35" s="220"/>
      <c r="G35" s="223"/>
      <c r="H35" s="189">
        <v>24</v>
      </c>
      <c r="I35" s="5" t="str">
        <f t="shared" si="2"/>
        <v>8224</v>
      </c>
      <c r="J35" s="57">
        <v>53</v>
      </c>
      <c r="K35" s="24">
        <v>152</v>
      </c>
      <c r="L35" s="24">
        <v>52</v>
      </c>
      <c r="M35" s="24">
        <v>152</v>
      </c>
      <c r="N35" s="24">
        <v>51</v>
      </c>
      <c r="O35" s="29">
        <v>152</v>
      </c>
    </row>
    <row r="36" spans="1:15">
      <c r="A36" s="220"/>
      <c r="B36" s="225"/>
      <c r="C36" s="11">
        <v>22</v>
      </c>
      <c r="D36" s="5">
        <v>129</v>
      </c>
      <c r="F36" s="220"/>
      <c r="G36" s="223"/>
      <c r="H36" s="189">
        <v>25</v>
      </c>
      <c r="I36" s="5" t="str">
        <f t="shared" si="2"/>
        <v>8225</v>
      </c>
      <c r="J36" s="57">
        <v>53</v>
      </c>
      <c r="K36" s="24">
        <v>152</v>
      </c>
      <c r="L36" s="24">
        <v>52</v>
      </c>
      <c r="M36" s="24">
        <v>152</v>
      </c>
      <c r="N36" s="24">
        <v>51</v>
      </c>
      <c r="O36" s="29">
        <v>152</v>
      </c>
    </row>
    <row r="37" spans="1:15">
      <c r="A37" s="220"/>
      <c r="B37" s="225"/>
      <c r="C37" s="11">
        <v>23</v>
      </c>
      <c r="D37" s="5">
        <v>129</v>
      </c>
      <c r="F37" s="220"/>
      <c r="G37" s="223"/>
      <c r="H37" s="189">
        <v>26</v>
      </c>
      <c r="I37" s="5" t="str">
        <f t="shared" si="2"/>
        <v>8226</v>
      </c>
      <c r="J37" s="57">
        <v>57</v>
      </c>
      <c r="K37" s="24">
        <v>152</v>
      </c>
      <c r="L37" s="24">
        <v>56</v>
      </c>
      <c r="M37" s="24">
        <v>152</v>
      </c>
      <c r="N37" s="24">
        <v>55</v>
      </c>
      <c r="O37" s="29">
        <v>152</v>
      </c>
    </row>
    <row r="38" spans="1:15" ht="14.25" thickBot="1">
      <c r="A38" s="220"/>
      <c r="B38" s="225"/>
      <c r="C38" s="11">
        <v>24</v>
      </c>
      <c r="D38" s="5">
        <v>129</v>
      </c>
      <c r="F38" s="221"/>
      <c r="G38" s="224"/>
      <c r="H38" s="190">
        <v>27</v>
      </c>
      <c r="I38" s="179" t="str">
        <f t="shared" si="2"/>
        <v>8227</v>
      </c>
      <c r="J38" s="180">
        <v>57</v>
      </c>
      <c r="K38" s="47">
        <v>152</v>
      </c>
      <c r="L38" s="47">
        <v>56</v>
      </c>
      <c r="M38" s="47">
        <v>152</v>
      </c>
      <c r="N38" s="47">
        <v>55</v>
      </c>
      <c r="O38" s="183">
        <v>152</v>
      </c>
    </row>
    <row r="39" spans="1:15">
      <c r="A39" s="220"/>
      <c r="B39" s="225"/>
      <c r="C39" s="11">
        <v>25</v>
      </c>
      <c r="D39" s="5">
        <v>129</v>
      </c>
      <c r="F39" s="219">
        <v>9</v>
      </c>
      <c r="G39" s="222">
        <v>1</v>
      </c>
      <c r="H39" s="7">
        <v>20</v>
      </c>
      <c r="I39" s="7" t="str">
        <f t="shared" ref="I39:I46" si="3">$F$39&amp;$G$39&amp;H39</f>
        <v>9120</v>
      </c>
      <c r="J39" s="56">
        <v>73</v>
      </c>
      <c r="K39" s="32"/>
      <c r="L39" s="32">
        <v>72</v>
      </c>
      <c r="M39" s="32"/>
      <c r="N39" s="32">
        <v>71</v>
      </c>
      <c r="O39" s="33"/>
    </row>
    <row r="40" spans="1:15">
      <c r="A40" s="220"/>
      <c r="B40" s="225"/>
      <c r="C40" s="11">
        <v>26</v>
      </c>
      <c r="D40" s="5">
        <v>129</v>
      </c>
      <c r="F40" s="220"/>
      <c r="G40" s="223"/>
      <c r="H40" s="5">
        <v>21</v>
      </c>
      <c r="I40" s="5" t="str">
        <f t="shared" si="3"/>
        <v>9121</v>
      </c>
      <c r="J40" s="57">
        <v>77</v>
      </c>
      <c r="K40" s="24"/>
      <c r="L40" s="24">
        <v>76</v>
      </c>
      <c r="M40" s="24"/>
      <c r="N40" s="24">
        <v>75</v>
      </c>
      <c r="O40" s="29"/>
    </row>
    <row r="41" spans="1:15">
      <c r="A41" s="220"/>
      <c r="B41" s="225"/>
      <c r="C41" s="11">
        <v>27</v>
      </c>
      <c r="D41" s="5">
        <v>129</v>
      </c>
      <c r="F41" s="220"/>
      <c r="G41" s="223"/>
      <c r="H41" s="5">
        <v>22</v>
      </c>
      <c r="I41" s="5" t="str">
        <f t="shared" si="3"/>
        <v>9122</v>
      </c>
      <c r="J41" s="57">
        <v>81</v>
      </c>
      <c r="K41" s="24"/>
      <c r="L41" s="24">
        <v>80</v>
      </c>
      <c r="M41" s="24"/>
      <c r="N41" s="24">
        <v>79</v>
      </c>
      <c r="O41" s="29"/>
    </row>
    <row r="42" spans="1:15">
      <c r="A42" s="220"/>
      <c r="B42" s="225"/>
      <c r="C42" s="11">
        <v>28</v>
      </c>
      <c r="D42" s="5">
        <v>129</v>
      </c>
      <c r="F42" s="220"/>
      <c r="G42" s="223"/>
      <c r="H42" s="5">
        <v>23</v>
      </c>
      <c r="I42" s="5" t="str">
        <f t="shared" si="3"/>
        <v>9123</v>
      </c>
      <c r="J42" s="57">
        <v>81</v>
      </c>
      <c r="K42" s="24"/>
      <c r="L42" s="24">
        <v>80</v>
      </c>
      <c r="M42" s="24"/>
      <c r="N42" s="24">
        <v>79</v>
      </c>
      <c r="O42" s="29"/>
    </row>
    <row r="43" spans="1:15">
      <c r="A43" s="220"/>
      <c r="B43" s="225"/>
      <c r="C43" s="11">
        <v>29</v>
      </c>
      <c r="D43" s="5">
        <v>129</v>
      </c>
      <c r="F43" s="220"/>
      <c r="G43" s="223"/>
      <c r="H43" s="5">
        <v>24</v>
      </c>
      <c r="I43" s="5" t="str">
        <f t="shared" si="3"/>
        <v>9124</v>
      </c>
      <c r="J43" s="57">
        <v>85</v>
      </c>
      <c r="K43" s="24"/>
      <c r="L43" s="24">
        <v>84</v>
      </c>
      <c r="M43" s="24"/>
      <c r="N43" s="24">
        <v>83</v>
      </c>
      <c r="O43" s="29"/>
    </row>
    <row r="44" spans="1:15">
      <c r="A44" s="220"/>
      <c r="B44" s="225"/>
      <c r="C44" s="11">
        <v>30</v>
      </c>
      <c r="D44" s="5">
        <v>129</v>
      </c>
      <c r="F44" s="220"/>
      <c r="G44" s="223"/>
      <c r="H44" s="5">
        <v>25</v>
      </c>
      <c r="I44" s="5" t="str">
        <f t="shared" si="3"/>
        <v>9125</v>
      </c>
      <c r="J44" s="57">
        <v>85</v>
      </c>
      <c r="K44" s="24"/>
      <c r="L44" s="24">
        <v>84</v>
      </c>
      <c r="M44" s="24"/>
      <c r="N44" s="24">
        <v>83</v>
      </c>
      <c r="O44" s="29"/>
    </row>
    <row r="45" spans="1:15">
      <c r="A45" s="220"/>
      <c r="B45" s="225"/>
      <c r="C45" s="11">
        <v>31</v>
      </c>
      <c r="D45" s="5">
        <v>129</v>
      </c>
      <c r="F45" s="220"/>
      <c r="G45" s="223"/>
      <c r="H45" s="5">
        <v>26</v>
      </c>
      <c r="I45" s="5" t="str">
        <f t="shared" si="3"/>
        <v>9126</v>
      </c>
      <c r="J45" s="57">
        <v>89</v>
      </c>
      <c r="K45" s="24"/>
      <c r="L45" s="24">
        <v>88</v>
      </c>
      <c r="M45" s="24"/>
      <c r="N45" s="24">
        <v>87</v>
      </c>
      <c r="O45" s="29"/>
    </row>
    <row r="46" spans="1:15" ht="14.25" thickBot="1">
      <c r="A46" s="220"/>
      <c r="B46" s="225"/>
      <c r="C46" s="11">
        <v>32</v>
      </c>
      <c r="D46" s="5">
        <v>129</v>
      </c>
      <c r="F46" s="221"/>
      <c r="G46" s="224"/>
      <c r="H46" s="179">
        <v>27</v>
      </c>
      <c r="I46" s="179" t="str">
        <f t="shared" si="3"/>
        <v>9127</v>
      </c>
      <c r="J46" s="180">
        <v>89</v>
      </c>
      <c r="K46" s="184"/>
      <c r="L46" s="47">
        <v>88</v>
      </c>
      <c r="M46" s="184"/>
      <c r="N46" s="47">
        <v>87</v>
      </c>
      <c r="O46" s="181"/>
    </row>
    <row r="47" spans="1:15">
      <c r="A47" s="220"/>
      <c r="B47" s="225"/>
      <c r="C47" s="11">
        <v>33</v>
      </c>
      <c r="D47" s="5">
        <v>129</v>
      </c>
    </row>
    <row r="48" spans="1:15">
      <c r="A48" s="220"/>
      <c r="B48" s="225"/>
      <c r="C48" s="11">
        <v>34</v>
      </c>
      <c r="D48" s="5">
        <v>129</v>
      </c>
    </row>
    <row r="49" spans="1:4">
      <c r="A49" s="220"/>
      <c r="B49" s="225"/>
      <c r="C49" s="11">
        <v>35</v>
      </c>
      <c r="D49" s="5">
        <v>129</v>
      </c>
    </row>
    <row r="50" spans="1:4">
      <c r="A50" s="220"/>
      <c r="B50" s="225"/>
      <c r="C50" s="11">
        <v>36</v>
      </c>
      <c r="D50" s="5">
        <v>129</v>
      </c>
    </row>
    <row r="51" spans="1:4">
      <c r="A51" s="220"/>
      <c r="B51" s="225"/>
      <c r="C51" s="11">
        <v>37</v>
      </c>
      <c r="D51" s="5">
        <v>129</v>
      </c>
    </row>
    <row r="52" spans="1:4">
      <c r="A52" s="220"/>
      <c r="B52" s="225"/>
      <c r="C52" s="11">
        <v>38</v>
      </c>
      <c r="D52" s="5">
        <v>129</v>
      </c>
    </row>
    <row r="53" spans="1:4" ht="14.25" thickBot="1">
      <c r="A53" s="221"/>
      <c r="B53" s="226"/>
      <c r="C53" s="12">
        <v>39</v>
      </c>
      <c r="D53" s="6">
        <v>129</v>
      </c>
    </row>
    <row r="54" spans="1:4">
      <c r="A54" s="219">
        <v>8</v>
      </c>
      <c r="B54" s="236">
        <v>2</v>
      </c>
      <c r="C54" s="13">
        <v>1</v>
      </c>
      <c r="D54" s="7">
        <v>153</v>
      </c>
    </row>
    <row r="55" spans="1:4">
      <c r="A55" s="220"/>
      <c r="B55" s="225"/>
      <c r="C55" s="10">
        <v>2</v>
      </c>
      <c r="D55" s="4">
        <v>153</v>
      </c>
    </row>
    <row r="56" spans="1:4">
      <c r="A56" s="220"/>
      <c r="B56" s="225"/>
      <c r="C56" s="10">
        <v>3</v>
      </c>
      <c r="D56" s="4">
        <v>153</v>
      </c>
    </row>
    <row r="57" spans="1:4">
      <c r="A57" s="220"/>
      <c r="B57" s="225"/>
      <c r="C57" s="10">
        <v>4</v>
      </c>
      <c r="D57" s="4">
        <v>153</v>
      </c>
    </row>
    <row r="58" spans="1:4">
      <c r="A58" s="220"/>
      <c r="B58" s="225"/>
      <c r="C58" s="10">
        <v>5</v>
      </c>
      <c r="D58" s="4">
        <v>153</v>
      </c>
    </row>
    <row r="59" spans="1:4">
      <c r="A59" s="220"/>
      <c r="B59" s="225"/>
      <c r="C59" s="10">
        <v>6</v>
      </c>
      <c r="D59" s="4">
        <v>153</v>
      </c>
    </row>
    <row r="60" spans="1:4">
      <c r="A60" s="220"/>
      <c r="B60" s="225"/>
      <c r="C60" s="10">
        <v>7</v>
      </c>
      <c r="D60" s="4">
        <v>153</v>
      </c>
    </row>
    <row r="61" spans="1:4">
      <c r="A61" s="220"/>
      <c r="B61" s="225"/>
      <c r="C61" s="10">
        <v>8</v>
      </c>
      <c r="D61" s="4">
        <v>153</v>
      </c>
    </row>
    <row r="62" spans="1:4">
      <c r="A62" s="220"/>
      <c r="B62" s="225"/>
      <c r="C62" s="10">
        <v>9</v>
      </c>
      <c r="D62" s="4">
        <v>153</v>
      </c>
    </row>
    <row r="63" spans="1:4">
      <c r="A63" s="220"/>
      <c r="B63" s="225"/>
      <c r="C63" s="11">
        <v>10</v>
      </c>
      <c r="D63" s="5">
        <v>152</v>
      </c>
    </row>
    <row r="64" spans="1:4">
      <c r="A64" s="220"/>
      <c r="B64" s="225"/>
      <c r="C64" s="11">
        <v>11</v>
      </c>
      <c r="D64" s="5">
        <v>151</v>
      </c>
    </row>
    <row r="65" spans="1:4">
      <c r="A65" s="220"/>
      <c r="B65" s="225"/>
      <c r="C65" s="11">
        <v>12</v>
      </c>
      <c r="D65" s="5">
        <v>150</v>
      </c>
    </row>
    <row r="66" spans="1:4">
      <c r="A66" s="220"/>
      <c r="B66" s="225"/>
      <c r="C66" s="11">
        <v>13</v>
      </c>
      <c r="D66" s="5">
        <v>149</v>
      </c>
    </row>
    <row r="67" spans="1:4">
      <c r="A67" s="220"/>
      <c r="B67" s="225"/>
      <c r="C67" s="11">
        <v>14</v>
      </c>
      <c r="D67" s="5">
        <v>148</v>
      </c>
    </row>
    <row r="68" spans="1:4">
      <c r="A68" s="220"/>
      <c r="B68" s="225"/>
      <c r="C68" s="11">
        <v>15</v>
      </c>
      <c r="D68" s="5">
        <v>147</v>
      </c>
    </row>
    <row r="69" spans="1:4">
      <c r="A69" s="220"/>
      <c r="B69" s="225"/>
      <c r="C69" s="11">
        <v>16</v>
      </c>
      <c r="D69" s="5">
        <v>146</v>
      </c>
    </row>
    <row r="70" spans="1:4">
      <c r="A70" s="220"/>
      <c r="B70" s="225"/>
      <c r="C70" s="11">
        <v>17</v>
      </c>
      <c r="D70" s="5">
        <v>145</v>
      </c>
    </row>
    <row r="71" spans="1:4">
      <c r="A71" s="220"/>
      <c r="B71" s="225"/>
      <c r="C71" s="11">
        <v>18</v>
      </c>
      <c r="D71" s="5">
        <v>144</v>
      </c>
    </row>
    <row r="72" spans="1:4">
      <c r="A72" s="220"/>
      <c r="B72" s="225"/>
      <c r="C72" s="11">
        <v>19</v>
      </c>
      <c r="D72" s="5">
        <v>143</v>
      </c>
    </row>
    <row r="73" spans="1:4">
      <c r="A73" s="220"/>
      <c r="B73" s="225"/>
      <c r="C73" s="11">
        <v>20</v>
      </c>
      <c r="D73" s="5">
        <v>142</v>
      </c>
    </row>
    <row r="74" spans="1:4">
      <c r="A74" s="220"/>
      <c r="B74" s="225"/>
      <c r="C74" s="11">
        <v>21</v>
      </c>
      <c r="D74" s="15">
        <v>141</v>
      </c>
    </row>
    <row r="75" spans="1:4">
      <c r="A75" s="220"/>
      <c r="B75" s="225"/>
      <c r="C75" s="11">
        <v>22</v>
      </c>
      <c r="D75" s="15">
        <v>141</v>
      </c>
    </row>
    <row r="76" spans="1:4">
      <c r="A76" s="220"/>
      <c r="B76" s="225"/>
      <c r="C76" s="11">
        <v>23</v>
      </c>
      <c r="D76" s="15">
        <v>141</v>
      </c>
    </row>
    <row r="77" spans="1:4">
      <c r="A77" s="220"/>
      <c r="B77" s="225"/>
      <c r="C77" s="11">
        <v>24</v>
      </c>
      <c r="D77" s="15">
        <v>141</v>
      </c>
    </row>
    <row r="78" spans="1:4">
      <c r="A78" s="220"/>
      <c r="B78" s="225"/>
      <c r="C78" s="11">
        <v>25</v>
      </c>
      <c r="D78" s="15">
        <v>141</v>
      </c>
    </row>
    <row r="79" spans="1:4">
      <c r="A79" s="220"/>
      <c r="B79" s="225"/>
      <c r="C79" s="11">
        <v>26</v>
      </c>
      <c r="D79" s="15">
        <v>141</v>
      </c>
    </row>
    <row r="80" spans="1:4">
      <c r="A80" s="220"/>
      <c r="B80" s="225"/>
      <c r="C80" s="11">
        <v>27</v>
      </c>
      <c r="D80" s="15">
        <v>141</v>
      </c>
    </row>
    <row r="81" spans="1:4">
      <c r="A81" s="220"/>
      <c r="B81" s="225"/>
      <c r="C81" s="11">
        <v>28</v>
      </c>
      <c r="D81" s="15">
        <v>141</v>
      </c>
    </row>
    <row r="82" spans="1:4">
      <c r="A82" s="220"/>
      <c r="B82" s="225"/>
      <c r="C82" s="11">
        <v>29</v>
      </c>
      <c r="D82" s="15">
        <v>141</v>
      </c>
    </row>
    <row r="83" spans="1:4">
      <c r="A83" s="220"/>
      <c r="B83" s="225"/>
      <c r="C83" s="11">
        <v>30</v>
      </c>
      <c r="D83" s="15">
        <v>141</v>
      </c>
    </row>
    <row r="84" spans="1:4">
      <c r="A84" s="220"/>
      <c r="B84" s="225"/>
      <c r="C84" s="11">
        <v>31</v>
      </c>
      <c r="D84" s="15">
        <v>141</v>
      </c>
    </row>
    <row r="85" spans="1:4">
      <c r="A85" s="220"/>
      <c r="B85" s="225"/>
      <c r="C85" s="11">
        <v>32</v>
      </c>
      <c r="D85" s="15">
        <v>141</v>
      </c>
    </row>
    <row r="86" spans="1:4">
      <c r="A86" s="220"/>
      <c r="B86" s="225"/>
      <c r="C86" s="11">
        <v>33</v>
      </c>
      <c r="D86" s="15">
        <v>141</v>
      </c>
    </row>
    <row r="87" spans="1:4">
      <c r="A87" s="220"/>
      <c r="B87" s="225"/>
      <c r="C87" s="11">
        <v>34</v>
      </c>
      <c r="D87" s="15">
        <v>141</v>
      </c>
    </row>
    <row r="88" spans="1:4">
      <c r="A88" s="220"/>
      <c r="B88" s="225"/>
      <c r="C88" s="11">
        <v>35</v>
      </c>
      <c r="D88" s="15">
        <v>141</v>
      </c>
    </row>
    <row r="89" spans="1:4">
      <c r="A89" s="220"/>
      <c r="B89" s="225"/>
      <c r="C89" s="11">
        <v>36</v>
      </c>
      <c r="D89" s="15">
        <v>141</v>
      </c>
    </row>
    <row r="90" spans="1:4">
      <c r="A90" s="220"/>
      <c r="B90" s="225"/>
      <c r="C90" s="11">
        <v>37</v>
      </c>
      <c r="D90" s="15">
        <v>141</v>
      </c>
    </row>
    <row r="91" spans="1:4">
      <c r="A91" s="220"/>
      <c r="B91" s="225"/>
      <c r="C91" s="11">
        <v>38</v>
      </c>
      <c r="D91" s="15">
        <v>141</v>
      </c>
    </row>
    <row r="92" spans="1:4">
      <c r="A92" s="220"/>
      <c r="B92" s="225"/>
      <c r="C92" s="11">
        <v>39</v>
      </c>
      <c r="D92" s="15">
        <v>141</v>
      </c>
    </row>
    <row r="93" spans="1:4" ht="14.25" thickBot="1">
      <c r="A93" s="221"/>
      <c r="B93" s="226"/>
      <c r="C93" s="12">
        <v>40</v>
      </c>
      <c r="D93" s="6">
        <v>141</v>
      </c>
    </row>
  </sheetData>
  <mergeCells count="27">
    <mergeCell ref="B54:B93"/>
    <mergeCell ref="A54:A93"/>
    <mergeCell ref="N13:O13"/>
    <mergeCell ref="I13:I14"/>
    <mergeCell ref="J13:K13"/>
    <mergeCell ref="A13:A14"/>
    <mergeCell ref="B13:B14"/>
    <mergeCell ref="C13:C14"/>
    <mergeCell ref="D13:D14"/>
    <mergeCell ref="L13:M13"/>
    <mergeCell ref="H13:H14"/>
    <mergeCell ref="A15:A53"/>
    <mergeCell ref="F15:F22"/>
    <mergeCell ref="G15:G22"/>
    <mergeCell ref="F23:F30"/>
    <mergeCell ref="G23:G30"/>
    <mergeCell ref="B3:B5"/>
    <mergeCell ref="B6:B8"/>
    <mergeCell ref="G3:G4"/>
    <mergeCell ref="G7:G9"/>
    <mergeCell ref="F13:F14"/>
    <mergeCell ref="G13:G14"/>
    <mergeCell ref="F31:F38"/>
    <mergeCell ref="G31:G38"/>
    <mergeCell ref="F39:F46"/>
    <mergeCell ref="G39:G46"/>
    <mergeCell ref="B15:B53"/>
  </mergeCells>
  <phoneticPr fontId="1"/>
  <printOptions horizontalCentered="1"/>
  <pageMargins left="0.78740157480314965" right="0.78740157480314965" top="0.98425196850393704" bottom="0.98425196850393704" header="0.51181102362204722" footer="0.51181102362204722"/>
  <pageSetup paperSize="9" scale="6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⑦⑧⑨表5％加算確認表</vt:lpstr>
      <vt:lpstr>⑦⑧表10％加算確認表</vt:lpstr>
      <vt:lpstr>5%,10%加算</vt:lpstr>
      <vt:lpstr>'⑦⑧⑨表5％加算確認表'!Print_Area</vt:lpstr>
      <vt:lpstr>'⑦⑧表10％加算確認表'!Print_Area</vt:lpstr>
    </vt:vector>
  </TitlesOfParts>
  <Company>兵庫県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佐々木　智代</dc:creator>
  <cp:lastModifiedBy>兵庫県</cp:lastModifiedBy>
  <cp:lastPrinted>2020-05-21T02:08:10Z</cp:lastPrinted>
  <dcterms:created xsi:type="dcterms:W3CDTF">2010-02-09T08:47:16Z</dcterms:created>
  <dcterms:modified xsi:type="dcterms:W3CDTF">2020-05-21T02:08:13Z</dcterms:modified>
</cp:coreProperties>
</file>