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入力シート" sheetId="1" r:id="rId1"/>
  </sheets>
  <definedNames>
    <definedName name="_xlnm.Print_Area" localSheetId="0">'入力シート'!$A$1:$W$69</definedName>
  </definedNames>
  <calcPr fullCalcOnLoad="1"/>
</workbook>
</file>

<file path=xl/sharedStrings.xml><?xml version="1.0" encoding="utf-8"?>
<sst xmlns="http://schemas.openxmlformats.org/spreadsheetml/2006/main" count="186" uniqueCount="182">
  <si>
    <t>発生日時</t>
  </si>
  <si>
    <t>年</t>
  </si>
  <si>
    <t>月</t>
  </si>
  <si>
    <t>時</t>
  </si>
  <si>
    <t>分</t>
  </si>
  <si>
    <t>発生場所</t>
  </si>
  <si>
    <t>当事者</t>
  </si>
  <si>
    <t>＜教育部門＞</t>
  </si>
  <si>
    <t>＜学　　部＞</t>
  </si>
  <si>
    <t>日（</t>
  </si>
  <si>
    <t>＜性　　別＞</t>
  </si>
  <si>
    <t>＜学年・組＞</t>
  </si>
  <si>
    <t>組</t>
  </si>
  <si>
    <t>原因
要因
背景
（複数可）</t>
  </si>
  <si>
    <t>分類</t>
  </si>
  <si>
    <t>ヒヤリハット・アクシデントの種類</t>
  </si>
  <si>
    <t>）</t>
  </si>
  <si>
    <t>リスクレベル</t>
  </si>
  <si>
    <t>病院受診</t>
  </si>
  <si>
    <t>医師の所見</t>
  </si>
  <si>
    <t>保護者への説明</t>
  </si>
  <si>
    <t>方法</t>
  </si>
  <si>
    <t>その他　→</t>
  </si>
  <si>
    <t>今後の対策
（クラス）</t>
  </si>
  <si>
    <t>行った処置
その後の経過など
（時刻とともに記録）</t>
  </si>
  <si>
    <t>日時</t>
  </si>
  <si>
    <t>時間</t>
  </si>
  <si>
    <t>曜日</t>
  </si>
  <si>
    <t>教室</t>
  </si>
  <si>
    <t>特別教室</t>
  </si>
  <si>
    <t>体育館</t>
  </si>
  <si>
    <t>食堂</t>
  </si>
  <si>
    <t>廊下</t>
  </si>
  <si>
    <t>その他校内</t>
  </si>
  <si>
    <t>校外</t>
  </si>
  <si>
    <t>その他</t>
  </si>
  <si>
    <t>担当教員</t>
  </si>
  <si>
    <t>一般教員</t>
  </si>
  <si>
    <t>看護師</t>
  </si>
  <si>
    <t>肢体</t>
  </si>
  <si>
    <t>知的</t>
  </si>
  <si>
    <t>聴覚</t>
  </si>
  <si>
    <t>幼稚部</t>
  </si>
  <si>
    <t>小学部</t>
  </si>
  <si>
    <t>中学部</t>
  </si>
  <si>
    <t>高等部</t>
  </si>
  <si>
    <t>男</t>
  </si>
  <si>
    <t>女</t>
  </si>
  <si>
    <t>学年</t>
  </si>
  <si>
    <t>本人の手</t>
  </si>
  <si>
    <t>思い込み</t>
  </si>
  <si>
    <t>連絡ミス</t>
  </si>
  <si>
    <t>他児の手</t>
  </si>
  <si>
    <t>確認不足</t>
  </si>
  <si>
    <t>観察不足</t>
  </si>
  <si>
    <t>聞き違い</t>
  </si>
  <si>
    <t>忘れ</t>
  </si>
  <si>
    <t>知識不足</t>
  </si>
  <si>
    <t>技術不足</t>
  </si>
  <si>
    <t>情報不足</t>
  </si>
  <si>
    <t>判断ミス</t>
  </si>
  <si>
    <t>転記ミス</t>
  </si>
  <si>
    <t>疲労・体調不良</t>
  </si>
  <si>
    <t>ID</t>
  </si>
  <si>
    <t>プール</t>
  </si>
  <si>
    <t>ケアルーム</t>
  </si>
  <si>
    <t>ＥＶ</t>
  </si>
  <si>
    <t>ＳＢ</t>
  </si>
  <si>
    <t>設備・環境</t>
  </si>
  <si>
    <t>吸引圧</t>
  </si>
  <si>
    <t>口鼻腔・気管内粘膜損傷</t>
  </si>
  <si>
    <t>パニック・あせり</t>
  </si>
  <si>
    <t>チームワーク</t>
  </si>
  <si>
    <t>システム</t>
  </si>
  <si>
    <t>チューブサイズ</t>
  </si>
  <si>
    <t>吸引必要物品</t>
  </si>
  <si>
    <t>エアウェイずれ</t>
  </si>
  <si>
    <t>絆創膏固定</t>
  </si>
  <si>
    <t>エアウェイ必要物品</t>
  </si>
  <si>
    <t>酸素接続</t>
  </si>
  <si>
    <t>流量</t>
  </si>
  <si>
    <t>O2絆創膏</t>
  </si>
  <si>
    <t>ボンベ管理</t>
  </si>
  <si>
    <t>O2必要物品</t>
  </si>
  <si>
    <t>O2その他</t>
  </si>
  <si>
    <t>エアウェイその他</t>
  </si>
  <si>
    <t>カニューレ抜け</t>
  </si>
  <si>
    <t>固定ひも</t>
  </si>
  <si>
    <t>人工鼻</t>
  </si>
  <si>
    <t>水濡れ</t>
  </si>
  <si>
    <t>気切必要物品</t>
  </si>
  <si>
    <t>気切その他</t>
  </si>
  <si>
    <t>ストマパック</t>
  </si>
  <si>
    <t>ストマ粘膜損傷</t>
  </si>
  <si>
    <t>ストマ必要物品</t>
  </si>
  <si>
    <t>ストマその他</t>
  </si>
  <si>
    <t>吸入薬液違い</t>
  </si>
  <si>
    <t>薬液量違い</t>
  </si>
  <si>
    <t>吸入人間違い</t>
  </si>
  <si>
    <t>吸入必要物品</t>
  </si>
  <si>
    <t>吸入器操作</t>
  </si>
  <si>
    <t>吸入その他</t>
  </si>
  <si>
    <t>浣腸量違い</t>
  </si>
  <si>
    <t>浣腸人まちがい</t>
  </si>
  <si>
    <t>浣腸必要物品</t>
  </si>
  <si>
    <t>肛門等粘膜損傷</t>
  </si>
  <si>
    <t>浣腸その他</t>
  </si>
  <si>
    <t>経鼻注入内容</t>
  </si>
  <si>
    <t>経鼻注入量</t>
  </si>
  <si>
    <t>経鼻速度</t>
  </si>
  <si>
    <t>経鼻接続</t>
  </si>
  <si>
    <t>経鼻栓キャップ</t>
  </si>
  <si>
    <t>経鼻クレンメ</t>
  </si>
  <si>
    <t>経鼻チューブ</t>
  </si>
  <si>
    <t>経鼻絆創膏</t>
  </si>
  <si>
    <t>経鼻胃残</t>
  </si>
  <si>
    <t>経鼻服薬量</t>
  </si>
  <si>
    <t>経鼻服薬内容</t>
  </si>
  <si>
    <t>経鼻服薬忘れ</t>
  </si>
  <si>
    <t>経鼻人違い</t>
  </si>
  <si>
    <t>経鼻必要物品</t>
  </si>
  <si>
    <t>経鼻その他</t>
  </si>
  <si>
    <t>胃注入内容</t>
  </si>
  <si>
    <t>胃注入量</t>
  </si>
  <si>
    <t>胃速度</t>
  </si>
  <si>
    <t>胃接続</t>
  </si>
  <si>
    <t>胃栓キャップ</t>
  </si>
  <si>
    <t>胃クレンメ</t>
  </si>
  <si>
    <t>胃カテーテル</t>
  </si>
  <si>
    <t>胃胃残</t>
  </si>
  <si>
    <t>胃服薬量</t>
  </si>
  <si>
    <t>胃服薬内容</t>
  </si>
  <si>
    <t>胃服薬忘れ</t>
  </si>
  <si>
    <t>胃人違い</t>
  </si>
  <si>
    <t>胃必要物品</t>
  </si>
  <si>
    <t>胃その他</t>
  </si>
  <si>
    <t>腸注入内容</t>
  </si>
  <si>
    <t>腸注入量</t>
  </si>
  <si>
    <t>腸速度</t>
  </si>
  <si>
    <t>腸接続</t>
  </si>
  <si>
    <t>腸栓・キャップ</t>
  </si>
  <si>
    <t>腸クレンメ</t>
  </si>
  <si>
    <t>腸カテーテル</t>
  </si>
  <si>
    <t>腸腸液</t>
  </si>
  <si>
    <t>腸服薬量</t>
  </si>
  <si>
    <t>腸服薬内容</t>
  </si>
  <si>
    <t>腸服薬忘れ</t>
  </si>
  <si>
    <t>腸人違い</t>
  </si>
  <si>
    <t>腸必要物品</t>
  </si>
  <si>
    <t>腸その他</t>
  </si>
  <si>
    <t>導尿消毒薬違い</t>
  </si>
  <si>
    <t>導尿チューブサイズ</t>
  </si>
  <si>
    <t>導尿粘膜損傷</t>
  </si>
  <si>
    <t>導尿必要物品</t>
  </si>
  <si>
    <t>導尿その他</t>
  </si>
  <si>
    <t>糖量違い</t>
  </si>
  <si>
    <t>糖皮膚損傷</t>
  </si>
  <si>
    <t>糖針さし</t>
  </si>
  <si>
    <t>糖必要物品</t>
  </si>
  <si>
    <t>糖その他</t>
  </si>
  <si>
    <t>レスピマスク不良</t>
  </si>
  <si>
    <t>レスピ設定ミス</t>
  </si>
  <si>
    <t>レスピ接続</t>
  </si>
  <si>
    <t>レスピバッテリー</t>
  </si>
  <si>
    <t>レスピ必要物品</t>
  </si>
  <si>
    <t>レスピその他</t>
  </si>
  <si>
    <t>摘便粘膜損傷</t>
  </si>
  <si>
    <t>摘便必要物品</t>
  </si>
  <si>
    <t>摘便その他</t>
  </si>
  <si>
    <t>視覚</t>
  </si>
  <si>
    <t>当事者その他</t>
  </si>
  <si>
    <t>吸引その他</t>
  </si>
  <si>
    <t>幼児
児童
生徒</t>
  </si>
  <si>
    <t>Ａ・・・状態変化なし。　処置せず校内等で様子を見る。または何らかの処置実施。</t>
  </si>
  <si>
    <t>Ｂ・・・状態変化あり。　処置せず校内で様子を見る。</t>
  </si>
  <si>
    <t>Ｃ・・・状態変化あり。　何らかの処置実施。または医療機関に搬送。</t>
  </si>
  <si>
    <t>発生時の状況・経過
幼児児童生徒の状態
（時刻とともに記録）</t>
  </si>
  <si>
    <t>医療的ケア等に関するヒヤリハット・アクシデント報告書</t>
  </si>
  <si>
    <t>記載者　　○○　○○</t>
  </si>
  <si>
    <t>県立○○○○特別支援学校</t>
  </si>
  <si>
    <t>医療的ケア等
検討委員会
検討結果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</si>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</sst>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&quot;ID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32" borderId="10" xfId="0" applyFont="1" applyFill="1" applyBorder="1" applyAlignment="1" applyProtection="1">
      <alignment vertical="center"/>
      <protection locked="0"/>
    </xf>
    <xf numFmtId="0" fontId="0" fillId="32" borderId="10" xfId="0" applyFont="1" applyFill="1" applyBorder="1" applyAlignment="1">
      <alignment vertical="center"/>
    </xf>
    <xf numFmtId="14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5" fillId="33" borderId="0" xfId="0" applyFont="1" applyFill="1" applyBorder="1" applyAlignment="1">
      <alignment horizontal="justify" vertical="center"/>
    </xf>
    <xf numFmtId="0" fontId="45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 applyProtection="1">
      <alignment/>
      <protection locked="0"/>
    </xf>
    <xf numFmtId="14" fontId="36" fillId="33" borderId="0" xfId="0" applyNumberFormat="1" applyFont="1" applyFill="1" applyBorder="1" applyAlignment="1" applyProtection="1">
      <alignment/>
      <protection locked="0"/>
    </xf>
    <xf numFmtId="0" fontId="36" fillId="33" borderId="0" xfId="0" applyFont="1" applyFill="1" applyBorder="1" applyAlignment="1" applyProtection="1">
      <alignment horizontal="center"/>
      <protection locked="0"/>
    </xf>
    <xf numFmtId="18" fontId="36" fillId="33" borderId="0" xfId="0" applyNumberFormat="1" applyFont="1" applyFill="1" applyBorder="1" applyAlignment="1" applyProtection="1">
      <alignment/>
      <protection locked="0"/>
    </xf>
    <xf numFmtId="0" fontId="36" fillId="33" borderId="0" xfId="0" applyFont="1" applyFill="1" applyBorder="1" applyAlignment="1">
      <alignment vertical="center"/>
    </xf>
    <xf numFmtId="176" fontId="36" fillId="33" borderId="0" xfId="0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justify" vertical="center"/>
      <protection locked="0"/>
    </xf>
    <xf numFmtId="0" fontId="6" fillId="0" borderId="10" xfId="0" applyFont="1" applyBorder="1" applyAlignment="1" applyProtection="1">
      <alignment horizontal="justify" vertical="center"/>
      <protection locked="0"/>
    </xf>
    <xf numFmtId="0" fontId="0" fillId="32" borderId="17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justify" vertical="center"/>
      <protection locked="0"/>
    </xf>
    <xf numFmtId="0" fontId="6" fillId="0" borderId="13" xfId="0" applyFont="1" applyBorder="1" applyAlignment="1" applyProtection="1">
      <alignment horizontal="justify" vertical="center"/>
      <protection locked="0"/>
    </xf>
    <xf numFmtId="0" fontId="6" fillId="0" borderId="18" xfId="0" applyFont="1" applyBorder="1" applyAlignment="1" applyProtection="1">
      <alignment horizontal="justify" vertical="center"/>
      <protection locked="0"/>
    </xf>
    <xf numFmtId="0" fontId="6" fillId="0" borderId="14" xfId="0" applyFont="1" applyBorder="1" applyAlignment="1" applyProtection="1">
      <alignment horizontal="justify" vertical="center"/>
      <protection locked="0"/>
    </xf>
    <xf numFmtId="0" fontId="6" fillId="0" borderId="16" xfId="0" applyFont="1" applyBorder="1" applyAlignment="1" applyProtection="1">
      <alignment horizontal="justify" vertical="center"/>
      <protection locked="0"/>
    </xf>
    <xf numFmtId="0" fontId="0" fillId="0" borderId="14" xfId="0" applyFont="1" applyBorder="1" applyAlignment="1" applyProtection="1">
      <alignment horizontal="justify" vertical="center"/>
      <protection locked="0"/>
    </xf>
    <xf numFmtId="0" fontId="0" fillId="0" borderId="15" xfId="0" applyFont="1" applyBorder="1" applyAlignment="1" applyProtection="1">
      <alignment horizontal="justify" vertical="center"/>
      <protection locked="0"/>
    </xf>
    <xf numFmtId="0" fontId="0" fillId="0" borderId="16" xfId="0" applyFont="1" applyBorder="1" applyAlignment="1" applyProtection="1">
      <alignment horizontal="justify" vertical="center"/>
      <protection locked="0"/>
    </xf>
    <xf numFmtId="0" fontId="0" fillId="0" borderId="17" xfId="0" applyFont="1" applyBorder="1" applyAlignment="1" applyProtection="1">
      <alignment horizontal="justify" vertical="center"/>
      <protection locked="0"/>
    </xf>
    <xf numFmtId="0" fontId="0" fillId="0" borderId="10" xfId="0" applyFont="1" applyBorder="1" applyAlignment="1" applyProtection="1">
      <alignment horizontal="justify" vertical="center"/>
      <protection locked="0"/>
    </xf>
    <xf numFmtId="0" fontId="0" fillId="0" borderId="11" xfId="0" applyFont="1" applyBorder="1" applyAlignment="1" applyProtection="1">
      <alignment horizontal="justify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4</xdr:row>
      <xdr:rowOff>247650</xdr:rowOff>
    </xdr:from>
    <xdr:to>
      <xdr:col>22</xdr:col>
      <xdr:colOff>228600</xdr:colOff>
      <xdr:row>5</xdr:row>
      <xdr:rowOff>228600</xdr:rowOff>
    </xdr:to>
    <xdr:sp>
      <xdr:nvSpPr>
        <xdr:cNvPr id="1" name="AutoShape 180"/>
        <xdr:cNvSpPr>
          <a:spLocks/>
        </xdr:cNvSpPr>
      </xdr:nvSpPr>
      <xdr:spPr>
        <a:xfrm>
          <a:off x="5695950" y="1000125"/>
          <a:ext cx="18669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6</xdr:row>
      <xdr:rowOff>47625</xdr:rowOff>
    </xdr:from>
    <xdr:to>
      <xdr:col>22</xdr:col>
      <xdr:colOff>209550</xdr:colOff>
      <xdr:row>6</xdr:row>
      <xdr:rowOff>295275</xdr:rowOff>
    </xdr:to>
    <xdr:sp>
      <xdr:nvSpPr>
        <xdr:cNvPr id="2" name="AutoShape 181"/>
        <xdr:cNvSpPr>
          <a:spLocks/>
        </xdr:cNvSpPr>
      </xdr:nvSpPr>
      <xdr:spPr>
        <a:xfrm>
          <a:off x="4848225" y="1314450"/>
          <a:ext cx="26955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9525</xdr:rowOff>
    </xdr:from>
    <xdr:to>
      <xdr:col>22</xdr:col>
      <xdr:colOff>142875</xdr:colOff>
      <xdr:row>18</xdr:row>
      <xdr:rowOff>257175</xdr:rowOff>
    </xdr:to>
    <xdr:sp>
      <xdr:nvSpPr>
        <xdr:cNvPr id="3" name="AutoShape 183"/>
        <xdr:cNvSpPr>
          <a:spLocks/>
        </xdr:cNvSpPr>
      </xdr:nvSpPr>
      <xdr:spPr>
        <a:xfrm>
          <a:off x="1847850" y="4438650"/>
          <a:ext cx="56292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19</xdr:row>
      <xdr:rowOff>57150</xdr:rowOff>
    </xdr:from>
    <xdr:to>
      <xdr:col>22</xdr:col>
      <xdr:colOff>142875</xdr:colOff>
      <xdr:row>19</xdr:row>
      <xdr:rowOff>314325</xdr:rowOff>
    </xdr:to>
    <xdr:sp>
      <xdr:nvSpPr>
        <xdr:cNvPr id="4" name="AutoShape 184"/>
        <xdr:cNvSpPr>
          <a:spLocks/>
        </xdr:cNvSpPr>
      </xdr:nvSpPr>
      <xdr:spPr>
        <a:xfrm>
          <a:off x="5295900" y="4800600"/>
          <a:ext cx="21812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0</xdr:rowOff>
    </xdr:from>
    <xdr:to>
      <xdr:col>22</xdr:col>
      <xdr:colOff>142875</xdr:colOff>
      <xdr:row>21</xdr:row>
      <xdr:rowOff>247650</xdr:rowOff>
    </xdr:to>
    <xdr:sp>
      <xdr:nvSpPr>
        <xdr:cNvPr id="5" name="AutoShape 185"/>
        <xdr:cNvSpPr>
          <a:spLocks/>
        </xdr:cNvSpPr>
      </xdr:nvSpPr>
      <xdr:spPr>
        <a:xfrm>
          <a:off x="1847850" y="5372100"/>
          <a:ext cx="56292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23</xdr:row>
      <xdr:rowOff>9525</xdr:rowOff>
    </xdr:from>
    <xdr:to>
      <xdr:col>22</xdr:col>
      <xdr:colOff>133350</xdr:colOff>
      <xdr:row>23</xdr:row>
      <xdr:rowOff>266700</xdr:rowOff>
    </xdr:to>
    <xdr:sp>
      <xdr:nvSpPr>
        <xdr:cNvPr id="6" name="AutoShape 186"/>
        <xdr:cNvSpPr>
          <a:spLocks/>
        </xdr:cNvSpPr>
      </xdr:nvSpPr>
      <xdr:spPr>
        <a:xfrm>
          <a:off x="3162300" y="5943600"/>
          <a:ext cx="43053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24</xdr:row>
      <xdr:rowOff>47625</xdr:rowOff>
    </xdr:from>
    <xdr:to>
      <xdr:col>22</xdr:col>
      <xdr:colOff>133350</xdr:colOff>
      <xdr:row>24</xdr:row>
      <xdr:rowOff>276225</xdr:rowOff>
    </xdr:to>
    <xdr:sp>
      <xdr:nvSpPr>
        <xdr:cNvPr id="7" name="AutoShape 187"/>
        <xdr:cNvSpPr>
          <a:spLocks/>
        </xdr:cNvSpPr>
      </xdr:nvSpPr>
      <xdr:spPr>
        <a:xfrm>
          <a:off x="5553075" y="6286500"/>
          <a:ext cx="19145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228600</xdr:rowOff>
    </xdr:from>
    <xdr:to>
      <xdr:col>22</xdr:col>
      <xdr:colOff>142875</xdr:colOff>
      <xdr:row>26</xdr:row>
      <xdr:rowOff>228600</xdr:rowOff>
    </xdr:to>
    <xdr:sp>
      <xdr:nvSpPr>
        <xdr:cNvPr id="8" name="AutoShape 188"/>
        <xdr:cNvSpPr>
          <a:spLocks/>
        </xdr:cNvSpPr>
      </xdr:nvSpPr>
      <xdr:spPr>
        <a:xfrm>
          <a:off x="3171825" y="6791325"/>
          <a:ext cx="4305300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19050</xdr:rowOff>
    </xdr:from>
    <xdr:to>
      <xdr:col>22</xdr:col>
      <xdr:colOff>142875</xdr:colOff>
      <xdr:row>28</xdr:row>
      <xdr:rowOff>266700</xdr:rowOff>
    </xdr:to>
    <xdr:sp>
      <xdr:nvSpPr>
        <xdr:cNvPr id="9" name="AutoShape 189"/>
        <xdr:cNvSpPr>
          <a:spLocks/>
        </xdr:cNvSpPr>
      </xdr:nvSpPr>
      <xdr:spPr>
        <a:xfrm>
          <a:off x="1847850" y="7353300"/>
          <a:ext cx="56292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31</xdr:row>
      <xdr:rowOff>9525</xdr:rowOff>
    </xdr:from>
    <xdr:to>
      <xdr:col>22</xdr:col>
      <xdr:colOff>133350</xdr:colOff>
      <xdr:row>31</xdr:row>
      <xdr:rowOff>238125</xdr:rowOff>
    </xdr:to>
    <xdr:sp>
      <xdr:nvSpPr>
        <xdr:cNvPr id="10" name="AutoShape 190"/>
        <xdr:cNvSpPr>
          <a:spLocks/>
        </xdr:cNvSpPr>
      </xdr:nvSpPr>
      <xdr:spPr>
        <a:xfrm>
          <a:off x="4171950" y="8162925"/>
          <a:ext cx="3295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34</xdr:row>
      <xdr:rowOff>28575</xdr:rowOff>
    </xdr:from>
    <xdr:to>
      <xdr:col>22</xdr:col>
      <xdr:colOff>133350</xdr:colOff>
      <xdr:row>34</xdr:row>
      <xdr:rowOff>257175</xdr:rowOff>
    </xdr:to>
    <xdr:sp>
      <xdr:nvSpPr>
        <xdr:cNvPr id="11" name="AutoShape 191"/>
        <xdr:cNvSpPr>
          <a:spLocks/>
        </xdr:cNvSpPr>
      </xdr:nvSpPr>
      <xdr:spPr>
        <a:xfrm>
          <a:off x="4171950" y="9001125"/>
          <a:ext cx="3295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37</xdr:row>
      <xdr:rowOff>28575</xdr:rowOff>
    </xdr:from>
    <xdr:to>
      <xdr:col>22</xdr:col>
      <xdr:colOff>133350</xdr:colOff>
      <xdr:row>37</xdr:row>
      <xdr:rowOff>257175</xdr:rowOff>
    </xdr:to>
    <xdr:sp>
      <xdr:nvSpPr>
        <xdr:cNvPr id="12" name="AutoShape 192"/>
        <xdr:cNvSpPr>
          <a:spLocks/>
        </xdr:cNvSpPr>
      </xdr:nvSpPr>
      <xdr:spPr>
        <a:xfrm>
          <a:off x="4171950" y="9820275"/>
          <a:ext cx="32956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39</xdr:row>
      <xdr:rowOff>19050</xdr:rowOff>
    </xdr:from>
    <xdr:to>
      <xdr:col>22</xdr:col>
      <xdr:colOff>142875</xdr:colOff>
      <xdr:row>39</xdr:row>
      <xdr:rowOff>266700</xdr:rowOff>
    </xdr:to>
    <xdr:sp>
      <xdr:nvSpPr>
        <xdr:cNvPr id="13" name="AutoShape 193"/>
        <xdr:cNvSpPr>
          <a:spLocks/>
        </xdr:cNvSpPr>
      </xdr:nvSpPr>
      <xdr:spPr>
        <a:xfrm>
          <a:off x="1847850" y="10372725"/>
          <a:ext cx="56292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41</xdr:row>
      <xdr:rowOff>9525</xdr:rowOff>
    </xdr:from>
    <xdr:to>
      <xdr:col>22</xdr:col>
      <xdr:colOff>142875</xdr:colOff>
      <xdr:row>41</xdr:row>
      <xdr:rowOff>257175</xdr:rowOff>
    </xdr:to>
    <xdr:sp>
      <xdr:nvSpPr>
        <xdr:cNvPr id="14" name="AutoShape 194"/>
        <xdr:cNvSpPr>
          <a:spLocks/>
        </xdr:cNvSpPr>
      </xdr:nvSpPr>
      <xdr:spPr>
        <a:xfrm>
          <a:off x="1847850" y="10925175"/>
          <a:ext cx="56292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43</xdr:row>
      <xdr:rowOff>19050</xdr:rowOff>
    </xdr:from>
    <xdr:to>
      <xdr:col>22</xdr:col>
      <xdr:colOff>142875</xdr:colOff>
      <xdr:row>43</xdr:row>
      <xdr:rowOff>266700</xdr:rowOff>
    </xdr:to>
    <xdr:sp>
      <xdr:nvSpPr>
        <xdr:cNvPr id="15" name="AutoShape 195"/>
        <xdr:cNvSpPr>
          <a:spLocks/>
        </xdr:cNvSpPr>
      </xdr:nvSpPr>
      <xdr:spPr>
        <a:xfrm>
          <a:off x="1847850" y="11496675"/>
          <a:ext cx="56292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44</xdr:row>
      <xdr:rowOff>57150</xdr:rowOff>
    </xdr:from>
    <xdr:to>
      <xdr:col>22</xdr:col>
      <xdr:colOff>133350</xdr:colOff>
      <xdr:row>44</xdr:row>
      <xdr:rowOff>285750</xdr:rowOff>
    </xdr:to>
    <xdr:sp>
      <xdr:nvSpPr>
        <xdr:cNvPr id="16" name="AutoShape 196"/>
        <xdr:cNvSpPr>
          <a:spLocks/>
        </xdr:cNvSpPr>
      </xdr:nvSpPr>
      <xdr:spPr>
        <a:xfrm>
          <a:off x="4791075" y="11839575"/>
          <a:ext cx="26765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47625</xdr:rowOff>
    </xdr:from>
    <xdr:to>
      <xdr:col>16</xdr:col>
      <xdr:colOff>323850</xdr:colOff>
      <xdr:row>5</xdr:row>
      <xdr:rowOff>228600</xdr:rowOff>
    </xdr:to>
    <xdr:sp>
      <xdr:nvSpPr>
        <xdr:cNvPr id="17" name="Text Box 198"/>
        <xdr:cNvSpPr txBox="1">
          <a:spLocks noChangeArrowheads="1"/>
        </xdr:cNvSpPr>
      </xdr:nvSpPr>
      <xdr:spPr>
        <a:xfrm>
          <a:off x="5000625" y="10572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12</xdr:col>
      <xdr:colOff>142875</xdr:colOff>
      <xdr:row>6</xdr:row>
      <xdr:rowOff>85725</xdr:rowOff>
    </xdr:from>
    <xdr:to>
      <xdr:col>14</xdr:col>
      <xdr:colOff>133350</xdr:colOff>
      <xdr:row>6</xdr:row>
      <xdr:rowOff>266700</xdr:rowOff>
    </xdr:to>
    <xdr:sp>
      <xdr:nvSpPr>
        <xdr:cNvPr id="18" name="Text Box 199"/>
        <xdr:cNvSpPr txBox="1">
          <a:spLocks noChangeArrowheads="1"/>
        </xdr:cNvSpPr>
      </xdr:nvSpPr>
      <xdr:spPr>
        <a:xfrm>
          <a:off x="4143375" y="135255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3</xdr:col>
      <xdr:colOff>123825</xdr:colOff>
      <xdr:row>18</xdr:row>
      <xdr:rowOff>28575</xdr:rowOff>
    </xdr:from>
    <xdr:to>
      <xdr:col>5</xdr:col>
      <xdr:colOff>114300</xdr:colOff>
      <xdr:row>18</xdr:row>
      <xdr:rowOff>209550</xdr:rowOff>
    </xdr:to>
    <xdr:sp>
      <xdr:nvSpPr>
        <xdr:cNvPr id="19" name="Text Box 201"/>
        <xdr:cNvSpPr txBox="1">
          <a:spLocks noChangeArrowheads="1"/>
        </xdr:cNvSpPr>
      </xdr:nvSpPr>
      <xdr:spPr>
        <a:xfrm>
          <a:off x="1123950" y="44577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13</xdr:col>
      <xdr:colOff>238125</xdr:colOff>
      <xdr:row>19</xdr:row>
      <xdr:rowOff>47625</xdr:rowOff>
    </xdr:from>
    <xdr:to>
      <xdr:col>15</xdr:col>
      <xdr:colOff>228600</xdr:colOff>
      <xdr:row>19</xdr:row>
      <xdr:rowOff>228600</xdr:rowOff>
    </xdr:to>
    <xdr:sp>
      <xdr:nvSpPr>
        <xdr:cNvPr id="20" name="Text Box 202"/>
        <xdr:cNvSpPr txBox="1">
          <a:spLocks noChangeArrowheads="1"/>
        </xdr:cNvSpPr>
      </xdr:nvSpPr>
      <xdr:spPr>
        <a:xfrm>
          <a:off x="4572000" y="47910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3</xdr:col>
      <xdr:colOff>123825</xdr:colOff>
      <xdr:row>21</xdr:row>
      <xdr:rowOff>47625</xdr:rowOff>
    </xdr:from>
    <xdr:to>
      <xdr:col>5</xdr:col>
      <xdr:colOff>114300</xdr:colOff>
      <xdr:row>21</xdr:row>
      <xdr:rowOff>228600</xdr:rowOff>
    </xdr:to>
    <xdr:sp>
      <xdr:nvSpPr>
        <xdr:cNvPr id="21" name="Text Box 203"/>
        <xdr:cNvSpPr txBox="1">
          <a:spLocks noChangeArrowheads="1"/>
        </xdr:cNvSpPr>
      </xdr:nvSpPr>
      <xdr:spPr>
        <a:xfrm>
          <a:off x="1123950" y="54197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7</xdr:col>
      <xdr:colOff>142875</xdr:colOff>
      <xdr:row>23</xdr:row>
      <xdr:rowOff>57150</xdr:rowOff>
    </xdr:from>
    <xdr:to>
      <xdr:col>9</xdr:col>
      <xdr:colOff>133350</xdr:colOff>
      <xdr:row>23</xdr:row>
      <xdr:rowOff>238125</xdr:rowOff>
    </xdr:to>
    <xdr:sp>
      <xdr:nvSpPr>
        <xdr:cNvPr id="22" name="Text Box 204"/>
        <xdr:cNvSpPr txBox="1">
          <a:spLocks noChangeArrowheads="1"/>
        </xdr:cNvSpPr>
      </xdr:nvSpPr>
      <xdr:spPr>
        <a:xfrm>
          <a:off x="2476500" y="59912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14</xdr:col>
      <xdr:colOff>219075</xdr:colOff>
      <xdr:row>24</xdr:row>
      <xdr:rowOff>47625</xdr:rowOff>
    </xdr:from>
    <xdr:to>
      <xdr:col>16</xdr:col>
      <xdr:colOff>209550</xdr:colOff>
      <xdr:row>24</xdr:row>
      <xdr:rowOff>228600</xdr:rowOff>
    </xdr:to>
    <xdr:sp>
      <xdr:nvSpPr>
        <xdr:cNvPr id="23" name="Text Box 205"/>
        <xdr:cNvSpPr txBox="1">
          <a:spLocks noChangeArrowheads="1"/>
        </xdr:cNvSpPr>
      </xdr:nvSpPr>
      <xdr:spPr>
        <a:xfrm>
          <a:off x="4886325" y="62865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7</xdr:col>
      <xdr:colOff>142875</xdr:colOff>
      <xdr:row>26</xdr:row>
      <xdr:rowOff>9525</xdr:rowOff>
    </xdr:from>
    <xdr:to>
      <xdr:col>9</xdr:col>
      <xdr:colOff>133350</xdr:colOff>
      <xdr:row>26</xdr:row>
      <xdr:rowOff>190500</xdr:rowOff>
    </xdr:to>
    <xdr:sp>
      <xdr:nvSpPr>
        <xdr:cNvPr id="24" name="Text Box 206"/>
        <xdr:cNvSpPr txBox="1">
          <a:spLocks noChangeArrowheads="1"/>
        </xdr:cNvSpPr>
      </xdr:nvSpPr>
      <xdr:spPr>
        <a:xfrm>
          <a:off x="2476500" y="68294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3</xdr:col>
      <xdr:colOff>123825</xdr:colOff>
      <xdr:row>28</xdr:row>
      <xdr:rowOff>38100</xdr:rowOff>
    </xdr:from>
    <xdr:to>
      <xdr:col>5</xdr:col>
      <xdr:colOff>114300</xdr:colOff>
      <xdr:row>28</xdr:row>
      <xdr:rowOff>219075</xdr:rowOff>
    </xdr:to>
    <xdr:sp>
      <xdr:nvSpPr>
        <xdr:cNvPr id="25" name="Text Box 207"/>
        <xdr:cNvSpPr txBox="1">
          <a:spLocks noChangeArrowheads="1"/>
        </xdr:cNvSpPr>
      </xdr:nvSpPr>
      <xdr:spPr>
        <a:xfrm>
          <a:off x="1123950" y="737235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10</xdr:col>
      <xdr:colOff>171450</xdr:colOff>
      <xdr:row>34</xdr:row>
      <xdr:rowOff>47625</xdr:rowOff>
    </xdr:from>
    <xdr:to>
      <xdr:col>12</xdr:col>
      <xdr:colOff>161925</xdr:colOff>
      <xdr:row>34</xdr:row>
      <xdr:rowOff>228600</xdr:rowOff>
    </xdr:to>
    <xdr:sp>
      <xdr:nvSpPr>
        <xdr:cNvPr id="26" name="Text Box 208"/>
        <xdr:cNvSpPr txBox="1">
          <a:spLocks noChangeArrowheads="1"/>
        </xdr:cNvSpPr>
      </xdr:nvSpPr>
      <xdr:spPr>
        <a:xfrm>
          <a:off x="3505200" y="90201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3</xdr:col>
      <xdr:colOff>123825</xdr:colOff>
      <xdr:row>39</xdr:row>
      <xdr:rowOff>47625</xdr:rowOff>
    </xdr:from>
    <xdr:to>
      <xdr:col>5</xdr:col>
      <xdr:colOff>114300</xdr:colOff>
      <xdr:row>39</xdr:row>
      <xdr:rowOff>228600</xdr:rowOff>
    </xdr:to>
    <xdr:sp>
      <xdr:nvSpPr>
        <xdr:cNvPr id="27" name="Text Box 210"/>
        <xdr:cNvSpPr txBox="1">
          <a:spLocks noChangeArrowheads="1"/>
        </xdr:cNvSpPr>
      </xdr:nvSpPr>
      <xdr:spPr>
        <a:xfrm>
          <a:off x="1123950" y="104013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3</xdr:col>
      <xdr:colOff>123825</xdr:colOff>
      <xdr:row>41</xdr:row>
      <xdr:rowOff>57150</xdr:rowOff>
    </xdr:from>
    <xdr:to>
      <xdr:col>5</xdr:col>
      <xdr:colOff>114300</xdr:colOff>
      <xdr:row>41</xdr:row>
      <xdr:rowOff>238125</xdr:rowOff>
    </xdr:to>
    <xdr:sp>
      <xdr:nvSpPr>
        <xdr:cNvPr id="28" name="Text Box 211"/>
        <xdr:cNvSpPr txBox="1">
          <a:spLocks noChangeArrowheads="1"/>
        </xdr:cNvSpPr>
      </xdr:nvSpPr>
      <xdr:spPr>
        <a:xfrm>
          <a:off x="1123950" y="1097280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3</xdr:col>
      <xdr:colOff>123825</xdr:colOff>
      <xdr:row>43</xdr:row>
      <xdr:rowOff>47625</xdr:rowOff>
    </xdr:from>
    <xdr:to>
      <xdr:col>5</xdr:col>
      <xdr:colOff>114300</xdr:colOff>
      <xdr:row>43</xdr:row>
      <xdr:rowOff>228600</xdr:rowOff>
    </xdr:to>
    <xdr:sp>
      <xdr:nvSpPr>
        <xdr:cNvPr id="29" name="Text Box 212"/>
        <xdr:cNvSpPr txBox="1">
          <a:spLocks noChangeArrowheads="1"/>
        </xdr:cNvSpPr>
      </xdr:nvSpPr>
      <xdr:spPr>
        <a:xfrm>
          <a:off x="1123950" y="11525250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12</xdr:col>
      <xdr:colOff>57150</xdr:colOff>
      <xdr:row>44</xdr:row>
      <xdr:rowOff>57150</xdr:rowOff>
    </xdr:from>
    <xdr:to>
      <xdr:col>14</xdr:col>
      <xdr:colOff>47625</xdr:colOff>
      <xdr:row>44</xdr:row>
      <xdr:rowOff>238125</xdr:rowOff>
    </xdr:to>
    <xdr:sp>
      <xdr:nvSpPr>
        <xdr:cNvPr id="30" name="Text Box 213"/>
        <xdr:cNvSpPr txBox="1">
          <a:spLocks noChangeArrowheads="1"/>
        </xdr:cNvSpPr>
      </xdr:nvSpPr>
      <xdr:spPr>
        <a:xfrm>
          <a:off x="4057650" y="1183957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T74"/>
  <sheetViews>
    <sheetView showGridLines="0" tabSelected="1" view="pageBreakPreview" zoomScaleSheetLayoutView="100" zoomScalePageLayoutView="0" workbookViewId="0" topLeftCell="A64">
      <selection activeCell="D5" sqref="D5"/>
    </sheetView>
  </sheetViews>
  <sheetFormatPr defaultColWidth="3.75390625" defaultRowHeight="20.25" customHeight="1"/>
  <cols>
    <col min="1" max="23" width="4.375" style="3" customWidth="1"/>
    <col min="24" max="30" width="6.75390625" style="1" bestFit="1" customWidth="1"/>
    <col min="31" max="32" width="3.875" style="1" bestFit="1" customWidth="1"/>
    <col min="33" max="54" width="6.75390625" style="1" bestFit="1" customWidth="1"/>
    <col min="55" max="55" width="3.875" style="1" bestFit="1" customWidth="1"/>
    <col min="56" max="58" width="6.75390625" style="1" bestFit="1" customWidth="1"/>
    <col min="59" max="59" width="3.875" style="1" bestFit="1" customWidth="1"/>
    <col min="60" max="64" width="6.75390625" style="1" bestFit="1" customWidth="1"/>
    <col min="65" max="65" width="3.875" style="1" bestFit="1" customWidth="1"/>
    <col min="66" max="70" width="6.75390625" style="1" bestFit="1" customWidth="1"/>
    <col min="71" max="71" width="3.875" style="1" bestFit="1" customWidth="1"/>
    <col min="72" max="74" width="6.75390625" style="1" bestFit="1" customWidth="1"/>
    <col min="75" max="75" width="3.875" style="1" bestFit="1" customWidth="1"/>
    <col min="76" max="80" width="6.75390625" style="1" bestFit="1" customWidth="1"/>
    <col min="81" max="81" width="3.875" style="1" bestFit="1" customWidth="1"/>
    <col min="82" max="85" width="6.75390625" style="1" bestFit="1" customWidth="1"/>
    <col min="86" max="86" width="3.875" style="1" bestFit="1" customWidth="1"/>
    <col min="87" max="100" width="6.75390625" style="1" bestFit="1" customWidth="1"/>
    <col min="101" max="101" width="3.875" style="1" bestFit="1" customWidth="1"/>
    <col min="102" max="114" width="6.75390625" style="1" bestFit="1" customWidth="1"/>
    <col min="115" max="115" width="3.875" style="1" bestFit="1" customWidth="1"/>
    <col min="116" max="128" width="6.75390625" style="1" bestFit="1" customWidth="1"/>
    <col min="129" max="129" width="3.875" style="1" bestFit="1" customWidth="1"/>
    <col min="130" max="133" width="6.75390625" style="1" bestFit="1" customWidth="1"/>
    <col min="134" max="134" width="3.875" style="1" bestFit="1" customWidth="1"/>
    <col min="135" max="138" width="6.75390625" style="1" bestFit="1" customWidth="1"/>
    <col min="139" max="139" width="3.875" style="1" bestFit="1" customWidth="1"/>
    <col min="140" max="144" width="6.75390625" style="1" bestFit="1" customWidth="1"/>
    <col min="145" max="145" width="3.875" style="1" bestFit="1" customWidth="1"/>
    <col min="146" max="147" width="6.75390625" style="1" bestFit="1" customWidth="1"/>
    <col min="148" max="150" width="3.875" style="1" bestFit="1" customWidth="1"/>
    <col min="151" max="16384" width="3.75390625" style="1" customWidth="1"/>
  </cols>
  <sheetData>
    <row r="1" spans="1:23" ht="24" customHeight="1">
      <c r="A1" s="72" t="s">
        <v>177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74" t="s">
        <v>178</v>
      </c>
      <c r="S2" s="74"/>
      <c r="T2" s="74"/>
      <c r="U2" s="74"/>
      <c r="V2" s="74"/>
      <c r="W2" s="74"/>
    </row>
    <row r="3" ht="3.75" customHeight="1"/>
    <row r="4" spans="1:23" ht="20.25" customHeight="1">
      <c r="A4" s="38" t="s">
        <v>0</v>
      </c>
      <c r="B4" s="38"/>
      <c r="C4" s="38"/>
      <c r="D4" s="93" t="s">
        <v>181</v>
      </c>
      <c r="E4" s="39"/>
      <c r="F4" s="22"/>
      <c r="G4" s="23" t="s">
        <v>1</v>
      </c>
      <c r="H4" s="22"/>
      <c r="I4" s="23" t="s">
        <v>2</v>
      </c>
      <c r="J4" s="22"/>
      <c r="K4" s="23" t="s">
        <v>9</v>
      </c>
      <c r="L4" s="24">
        <f>IF(J4="","",TEXT(DATE(F4+1988,H4,J4),"aaa"))</f>
      </c>
      <c r="M4" s="25" t="s">
        <v>16</v>
      </c>
      <c r="N4" s="22"/>
      <c r="O4" s="23" t="s">
        <v>3</v>
      </c>
      <c r="P4" s="22"/>
      <c r="Q4" s="23" t="s">
        <v>4</v>
      </c>
      <c r="R4" s="26" t="s">
        <v>179</v>
      </c>
      <c r="S4" s="22"/>
      <c r="T4" s="22"/>
      <c r="U4" s="22"/>
      <c r="V4" s="23"/>
      <c r="W4" s="27"/>
    </row>
    <row r="5" spans="1:23" ht="20.25" customHeight="1">
      <c r="A5" s="40" t="s">
        <v>5</v>
      </c>
      <c r="B5" s="40"/>
      <c r="C5" s="40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2"/>
    </row>
    <row r="6" spans="1:23" ht="20.25" customHeight="1">
      <c r="A6" s="40"/>
      <c r="B6" s="40"/>
      <c r="C6" s="40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1"/>
      <c r="S6" s="41"/>
      <c r="T6" s="41"/>
      <c r="U6" s="41"/>
      <c r="V6" s="41"/>
      <c r="W6" s="10"/>
    </row>
    <row r="7" spans="1:23" ht="26.25" customHeight="1">
      <c r="A7" s="40" t="s">
        <v>6</v>
      </c>
      <c r="B7" s="40"/>
      <c r="C7" s="40"/>
      <c r="O7" s="4"/>
      <c r="P7" s="42"/>
      <c r="Q7" s="42"/>
      <c r="R7" s="42"/>
      <c r="S7" s="42"/>
      <c r="T7" s="42"/>
      <c r="U7" s="42"/>
      <c r="V7" s="42"/>
      <c r="W7" s="5"/>
    </row>
    <row r="8" spans="1:23" ht="20.25" customHeight="1">
      <c r="A8" s="47" t="s">
        <v>172</v>
      </c>
      <c r="B8" s="40"/>
      <c r="C8" s="40"/>
      <c r="D8" s="46" t="s">
        <v>7</v>
      </c>
      <c r="E8" s="40"/>
      <c r="F8" s="40"/>
      <c r="G8" s="40"/>
      <c r="H8" s="1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1:23" ht="20.25" customHeight="1">
      <c r="A9" s="40"/>
      <c r="B9" s="40"/>
      <c r="C9" s="40"/>
      <c r="D9" s="46" t="s">
        <v>8</v>
      </c>
      <c r="E9" s="40"/>
      <c r="F9" s="40"/>
      <c r="G9" s="40"/>
      <c r="H9" s="1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ht="20.25" customHeight="1">
      <c r="A10" s="40"/>
      <c r="B10" s="40"/>
      <c r="C10" s="40"/>
      <c r="D10" s="46" t="s">
        <v>10</v>
      </c>
      <c r="E10" s="40"/>
      <c r="F10" s="40"/>
      <c r="G10" s="40"/>
      <c r="H10" s="1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ht="20.25" customHeight="1">
      <c r="A11" s="40"/>
      <c r="B11" s="40"/>
      <c r="C11" s="40"/>
      <c r="D11" s="46" t="s">
        <v>11</v>
      </c>
      <c r="E11" s="40"/>
      <c r="F11" s="40"/>
      <c r="G11" s="40"/>
      <c r="H11" s="18"/>
      <c r="I11" s="4" t="s">
        <v>1</v>
      </c>
      <c r="J11" s="17"/>
      <c r="K11" s="4" t="s">
        <v>12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23" ht="20.25" customHeight="1">
      <c r="A12" s="48" t="s">
        <v>13</v>
      </c>
      <c r="B12" s="40"/>
      <c r="C12" s="40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2"/>
    </row>
    <row r="13" spans="1:23" ht="20.25" customHeight="1">
      <c r="A13" s="40"/>
      <c r="B13" s="40"/>
      <c r="C13" s="40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</row>
    <row r="14" spans="1:23" ht="20.25" customHeight="1">
      <c r="A14" s="40"/>
      <c r="B14" s="40"/>
      <c r="C14" s="40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20.25" customHeight="1">
      <c r="A15" s="40"/>
      <c r="B15" s="40"/>
      <c r="C15" s="40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5"/>
    </row>
    <row r="16" spans="1:23" ht="20.25" customHeight="1">
      <c r="A16" s="40"/>
      <c r="B16" s="40"/>
      <c r="C16" s="40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0"/>
    </row>
    <row r="17" spans="1:23" ht="20.25" customHeight="1">
      <c r="A17" s="43" t="s">
        <v>14</v>
      </c>
      <c r="B17" s="44"/>
      <c r="C17" s="45"/>
      <c r="D17" s="43" t="s">
        <v>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</row>
    <row r="18" spans="1:23" ht="20.25" customHeight="1">
      <c r="A18" s="52" t="str">
        <f>IF(AND(COUNTIF(AY72:BB72,TRUE)=0,G19=0),"□吸引　","■吸引")</f>
        <v>□吸引　</v>
      </c>
      <c r="B18" s="53"/>
      <c r="C18" s="54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2"/>
    </row>
    <row r="19" spans="1:23" ht="24.75" customHeight="1">
      <c r="A19" s="55"/>
      <c r="B19" s="56"/>
      <c r="C19" s="57"/>
      <c r="D19" s="8"/>
      <c r="E19" s="9"/>
      <c r="F19" s="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0"/>
    </row>
    <row r="20" spans="1:23" ht="29.25" customHeight="1">
      <c r="A20" s="49" t="str">
        <f>IF(AND(COUNTIF(BD72:BF72,TRUE)=0,Q20=0),"□エアウェイ　","■エアウェイ")</f>
        <v>□エアウェイ　</v>
      </c>
      <c r="B20" s="50"/>
      <c r="C20" s="51"/>
      <c r="Q20" s="42"/>
      <c r="R20" s="42"/>
      <c r="S20" s="42"/>
      <c r="T20" s="42"/>
      <c r="U20" s="42"/>
      <c r="V20" s="42"/>
      <c r="W20" s="5"/>
    </row>
    <row r="21" spans="1:23" ht="20.25" customHeight="1">
      <c r="A21" s="52" t="str">
        <f>IF(AND(COUNTIF(BH72:BL72,TRUE)=0,G22=0),"□酸素療法　","■酸素療法")</f>
        <v>□酸素療法　</v>
      </c>
      <c r="B21" s="53"/>
      <c r="C21" s="5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2"/>
    </row>
    <row r="22" spans="1:23" ht="24" customHeight="1">
      <c r="A22" s="55"/>
      <c r="B22" s="56"/>
      <c r="C22" s="57"/>
      <c r="D22" s="9"/>
      <c r="E22" s="9"/>
      <c r="F22" s="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10"/>
    </row>
    <row r="23" spans="1:23" ht="20.25" customHeight="1">
      <c r="A23" s="52" t="str">
        <f>IF(AND(COUNTIF(BN72:BR72,TRUE)=0,K233=0),"□気管切開　","■気管切開")</f>
        <v>□気管切開　</v>
      </c>
      <c r="B23" s="53"/>
      <c r="C23" s="54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2"/>
    </row>
    <row r="24" spans="1:23" ht="24" customHeight="1">
      <c r="A24" s="55"/>
      <c r="B24" s="56"/>
      <c r="C24" s="57"/>
      <c r="D24" s="8"/>
      <c r="E24" s="9"/>
      <c r="F24" s="9"/>
      <c r="G24" s="9"/>
      <c r="H24" s="9"/>
      <c r="I24" s="9"/>
      <c r="J24" s="9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10"/>
    </row>
    <row r="25" spans="1:23" ht="25.5" customHeight="1">
      <c r="A25" s="49" t="str">
        <f>IF(AND(COUNTIF(BT72:BV72,TRUE)=0,R25=0),"□人工肛門　","■人工肛門")</f>
        <v>□人工肛門　</v>
      </c>
      <c r="B25" s="50"/>
      <c r="C25" s="5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2"/>
      <c r="S25" s="42"/>
      <c r="T25" s="42"/>
      <c r="U25" s="42"/>
      <c r="V25" s="42"/>
      <c r="W25" s="5"/>
    </row>
    <row r="26" spans="1:23" ht="20.25" customHeight="1">
      <c r="A26" s="52" t="str">
        <f>IF(AND(COUNTIF(BX72:CB72,TRUE)=0,K27=0),"□吸入　","■吸入")</f>
        <v>□吸入　</v>
      </c>
      <c r="B26" s="53"/>
      <c r="C26" s="54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2"/>
    </row>
    <row r="27" spans="1:23" ht="20.25" customHeight="1">
      <c r="A27" s="55"/>
      <c r="B27" s="56"/>
      <c r="C27" s="57"/>
      <c r="D27" s="8"/>
      <c r="E27" s="9"/>
      <c r="F27" s="9"/>
      <c r="G27" s="9"/>
      <c r="H27" s="9"/>
      <c r="I27" s="9"/>
      <c r="J27" s="9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0"/>
    </row>
    <row r="28" spans="1:23" ht="20.25" customHeight="1">
      <c r="A28" s="52" t="str">
        <f>IF(AND(COUNTIF(CD72:CG72,TRUE)=0,G283=0),"□浣腸　","■浣腸")</f>
        <v>□浣腸　</v>
      </c>
      <c r="B28" s="53"/>
      <c r="C28" s="54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2"/>
    </row>
    <row r="29" spans="1:23" ht="24" customHeight="1">
      <c r="A29" s="55"/>
      <c r="B29" s="56"/>
      <c r="C29" s="57"/>
      <c r="D29" s="8"/>
      <c r="E29" s="9"/>
      <c r="F29" s="9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10"/>
    </row>
    <row r="30" spans="1:23" ht="20.25" customHeight="1">
      <c r="A30" s="52" t="str">
        <f>IF(AND(COUNTIF(CI72:CV72,TRUE)=0,N32=0),"□経鼻経管　","■経鼻経管")</f>
        <v>□経鼻経管　</v>
      </c>
      <c r="B30" s="53"/>
      <c r="C30" s="54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12"/>
    </row>
    <row r="31" spans="1:23" ht="20.25" customHeight="1">
      <c r="A31" s="58"/>
      <c r="B31" s="59"/>
      <c r="C31" s="60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</row>
    <row r="32" spans="1:23" ht="24" customHeight="1">
      <c r="A32" s="55"/>
      <c r="B32" s="56"/>
      <c r="C32" s="57"/>
      <c r="D32" s="8"/>
      <c r="E32" s="9"/>
      <c r="F32" s="9"/>
      <c r="G32" s="9"/>
      <c r="H32" s="9"/>
      <c r="I32" s="9"/>
      <c r="J32" s="9"/>
      <c r="K32" s="9"/>
      <c r="L32" s="9"/>
      <c r="M32" s="9"/>
      <c r="N32" s="41"/>
      <c r="O32" s="41"/>
      <c r="P32" s="41"/>
      <c r="Q32" s="41"/>
      <c r="R32" s="41"/>
      <c r="S32" s="41"/>
      <c r="T32" s="41"/>
      <c r="U32" s="41"/>
      <c r="V32" s="41"/>
      <c r="W32" s="10"/>
    </row>
    <row r="33" spans="1:23" ht="20.25" customHeight="1">
      <c r="A33" s="52" t="str">
        <f>IF(AND(COUNTIF(CX72:DJ72,TRUE)=0,N35=0),"□胃ろう　","■胃ろう")</f>
        <v>□胃ろう　</v>
      </c>
      <c r="B33" s="53"/>
      <c r="C33" s="54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2"/>
    </row>
    <row r="34" spans="1:23" ht="20.25" customHeight="1">
      <c r="A34" s="58"/>
      <c r="B34" s="59"/>
      <c r="C34" s="60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5"/>
    </row>
    <row r="35" spans="1:23" ht="24" customHeight="1">
      <c r="A35" s="55"/>
      <c r="B35" s="56"/>
      <c r="C35" s="57"/>
      <c r="D35" s="8"/>
      <c r="E35" s="9"/>
      <c r="F35" s="9"/>
      <c r="G35" s="9"/>
      <c r="H35" s="9"/>
      <c r="I35" s="9"/>
      <c r="J35" s="9"/>
      <c r="K35" s="9"/>
      <c r="L35" s="9"/>
      <c r="M35" s="9"/>
      <c r="N35" s="41"/>
      <c r="O35" s="41"/>
      <c r="P35" s="41"/>
      <c r="Q35" s="41"/>
      <c r="R35" s="41"/>
      <c r="S35" s="41"/>
      <c r="T35" s="41"/>
      <c r="U35" s="41"/>
      <c r="V35" s="41"/>
      <c r="W35" s="10"/>
    </row>
    <row r="36" spans="1:23" ht="20.25" customHeight="1">
      <c r="A36" s="52" t="str">
        <f>IF(AND(COUNTIF(DL72:DX72,TRUE)=0,N38=0),"□腸ろう　","■腸ろう")</f>
        <v>□腸ろう　</v>
      </c>
      <c r="B36" s="53"/>
      <c r="C36" s="54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2"/>
    </row>
    <row r="37" spans="1:23" ht="20.25" customHeight="1">
      <c r="A37" s="58"/>
      <c r="B37" s="59"/>
      <c r="C37" s="60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</row>
    <row r="38" spans="1:23" ht="24" customHeight="1">
      <c r="A38" s="55"/>
      <c r="B38" s="56"/>
      <c r="C38" s="57"/>
      <c r="D38" s="8"/>
      <c r="E38" s="9"/>
      <c r="F38" s="9"/>
      <c r="G38" s="9"/>
      <c r="H38" s="9"/>
      <c r="I38" s="9"/>
      <c r="J38" s="9"/>
      <c r="K38" s="9"/>
      <c r="L38" s="9"/>
      <c r="M38" s="9"/>
      <c r="N38" s="41"/>
      <c r="O38" s="41"/>
      <c r="P38" s="41"/>
      <c r="Q38" s="41"/>
      <c r="R38" s="41"/>
      <c r="S38" s="41"/>
      <c r="T38" s="41"/>
      <c r="U38" s="41"/>
      <c r="V38" s="41"/>
      <c r="W38" s="10"/>
    </row>
    <row r="39" spans="1:23" ht="20.25" customHeight="1">
      <c r="A39" s="52" t="str">
        <f>IF(AND(COUNTIF(DZ72:EC72,TRUE)=0,G40=0),"□導尿　","■導尿")</f>
        <v>□導尿　</v>
      </c>
      <c r="B39" s="53"/>
      <c r="C39" s="54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2"/>
    </row>
    <row r="40" spans="1:23" ht="24" customHeight="1">
      <c r="A40" s="55"/>
      <c r="B40" s="56"/>
      <c r="C40" s="57"/>
      <c r="D40" s="8"/>
      <c r="E40" s="9"/>
      <c r="F40" s="9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10"/>
    </row>
    <row r="41" spans="1:23" ht="20.25" customHeight="1">
      <c r="A41" s="52" t="str">
        <f>IF(AND(COUNTIF(EE72:EH72,TRUE)=0,G42=0),"□糖尿病ケア","■糖尿病ケア")</f>
        <v>□糖尿病ケア</v>
      </c>
      <c r="B41" s="53"/>
      <c r="C41" s="54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2"/>
    </row>
    <row r="42" spans="1:23" ht="24" customHeight="1">
      <c r="A42" s="55"/>
      <c r="B42" s="56"/>
      <c r="C42" s="57"/>
      <c r="D42" s="8"/>
      <c r="E42" s="9"/>
      <c r="F42" s="9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10"/>
    </row>
    <row r="43" spans="1:23" ht="20.25" customHeight="1">
      <c r="A43" s="52" t="str">
        <f>IF(AND(COUNTIF(EJ72:EN72,TRUE)=0,G44=0),"□人工呼吸法","■人工呼吸法")</f>
        <v>□人工呼吸法</v>
      </c>
      <c r="B43" s="53"/>
      <c r="C43" s="54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2"/>
    </row>
    <row r="44" spans="1:23" ht="24" customHeight="1">
      <c r="A44" s="55"/>
      <c r="B44" s="56"/>
      <c r="C44" s="57"/>
      <c r="D44" s="8"/>
      <c r="E44" s="9"/>
      <c r="F44" s="9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65"/>
    </row>
    <row r="45" spans="1:23" ht="25.5" customHeight="1">
      <c r="A45" s="49" t="str">
        <f>IF(AND(COUNTIF(EP72:EQ72,TRUE)=0,P45=0),"□摘便","■摘便")</f>
        <v>□摘便</v>
      </c>
      <c r="B45" s="50"/>
      <c r="C45" s="51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2"/>
      <c r="Q45" s="42"/>
      <c r="R45" s="42"/>
      <c r="S45" s="42"/>
      <c r="T45" s="42"/>
      <c r="U45" s="42"/>
      <c r="V45" s="42"/>
      <c r="W45" s="5"/>
    </row>
    <row r="46" spans="1:23" ht="20.25" customHeight="1">
      <c r="A46" s="52" t="str">
        <f>IF(D46="","□その他","■その他")</f>
        <v>□その他</v>
      </c>
      <c r="B46" s="53"/>
      <c r="C46" s="54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3"/>
    </row>
    <row r="47" spans="1:23" ht="20.25" customHeight="1">
      <c r="A47" s="55"/>
      <c r="B47" s="56"/>
      <c r="C47" s="57"/>
      <c r="D47" s="6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65"/>
    </row>
    <row r="48" ht="6" customHeight="1"/>
    <row r="49" spans="1:23" s="2" customFormat="1" ht="13.5" customHeight="1">
      <c r="A49" s="73" t="s">
        <v>173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O49" s="76" t="s">
        <v>17</v>
      </c>
      <c r="P49" s="77"/>
      <c r="Q49" s="77"/>
      <c r="R49" s="78"/>
      <c r="S49" s="85"/>
      <c r="T49" s="86"/>
      <c r="U49" s="20"/>
      <c r="V49" s="20"/>
      <c r="W49" s="20"/>
    </row>
    <row r="50" spans="1:23" s="2" customFormat="1" ht="13.5" customHeight="1">
      <c r="A50" s="73" t="s">
        <v>174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O50" s="79"/>
      <c r="P50" s="80"/>
      <c r="Q50" s="80"/>
      <c r="R50" s="81"/>
      <c r="S50" s="87"/>
      <c r="T50" s="88"/>
      <c r="U50" s="20"/>
      <c r="V50" s="20"/>
      <c r="W50" s="20"/>
    </row>
    <row r="51" spans="1:23" s="2" customFormat="1" ht="13.5" customHeight="1">
      <c r="A51" s="73" t="s">
        <v>175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O51" s="82"/>
      <c r="P51" s="83"/>
      <c r="Q51" s="83"/>
      <c r="R51" s="84"/>
      <c r="S51" s="89"/>
      <c r="T51" s="90"/>
      <c r="U51" s="20"/>
      <c r="V51" s="20"/>
      <c r="W51" s="20"/>
    </row>
    <row r="52" ht="9" customHeight="1"/>
    <row r="53" spans="1:23" ht="7.5" customHeight="1">
      <c r="A53" s="91" t="s">
        <v>176</v>
      </c>
      <c r="B53" s="77"/>
      <c r="C53" s="77"/>
      <c r="D53" s="77"/>
      <c r="E53" s="78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12"/>
    </row>
    <row r="54" spans="1:23" ht="20.25" customHeight="1">
      <c r="A54" s="79"/>
      <c r="B54" s="80"/>
      <c r="C54" s="80"/>
      <c r="D54" s="80"/>
      <c r="E54" s="81"/>
      <c r="F54" s="13"/>
      <c r="G54" s="14"/>
      <c r="H54" s="14"/>
      <c r="I54" s="14"/>
      <c r="J54" s="14"/>
      <c r="K54" s="14"/>
      <c r="L54" s="14"/>
      <c r="M54" s="69"/>
      <c r="N54" s="70"/>
      <c r="O54" s="70"/>
      <c r="P54" s="70"/>
      <c r="Q54" s="70"/>
      <c r="R54" s="70"/>
      <c r="S54" s="70"/>
      <c r="T54" s="70"/>
      <c r="U54" s="70"/>
      <c r="V54" s="70"/>
      <c r="W54" s="16"/>
    </row>
    <row r="55" spans="1:23" ht="6" customHeight="1">
      <c r="A55" s="79"/>
      <c r="B55" s="80"/>
      <c r="C55" s="80"/>
      <c r="D55" s="80"/>
      <c r="E55" s="81"/>
      <c r="F55" s="13"/>
      <c r="G55" s="14"/>
      <c r="H55" s="14"/>
      <c r="I55" s="14"/>
      <c r="J55" s="14"/>
      <c r="K55" s="14"/>
      <c r="L55" s="14"/>
      <c r="M55" s="4"/>
      <c r="N55" s="4"/>
      <c r="O55" s="4"/>
      <c r="P55" s="4"/>
      <c r="Q55" s="4"/>
      <c r="R55" s="4"/>
      <c r="S55" s="4"/>
      <c r="T55" s="4"/>
      <c r="U55" s="4"/>
      <c r="V55" s="4"/>
      <c r="W55" s="15"/>
    </row>
    <row r="56" spans="1:23" ht="20.25" customHeight="1">
      <c r="A56" s="79"/>
      <c r="B56" s="80"/>
      <c r="C56" s="80"/>
      <c r="D56" s="80"/>
      <c r="E56" s="81"/>
      <c r="F56" s="13"/>
      <c r="G56" s="14"/>
      <c r="H56" s="14"/>
      <c r="I56" s="14"/>
      <c r="J56" s="14"/>
      <c r="K56" s="14"/>
      <c r="L56" s="14"/>
      <c r="M56" s="69"/>
      <c r="N56" s="70"/>
      <c r="O56" s="70"/>
      <c r="P56" s="70"/>
      <c r="Q56" s="70"/>
      <c r="R56" s="70"/>
      <c r="S56" s="70"/>
      <c r="T56" s="70"/>
      <c r="U56" s="70"/>
      <c r="V56" s="70"/>
      <c r="W56" s="19"/>
    </row>
    <row r="57" spans="1:23" ht="6.75" customHeight="1">
      <c r="A57" s="79"/>
      <c r="B57" s="80"/>
      <c r="C57" s="80"/>
      <c r="D57" s="80"/>
      <c r="E57" s="81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</row>
    <row r="58" spans="1:23" ht="156.75" customHeight="1">
      <c r="A58" s="82"/>
      <c r="B58" s="83"/>
      <c r="C58" s="83"/>
      <c r="D58" s="83"/>
      <c r="E58" s="84"/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1"/>
    </row>
    <row r="59" spans="1:23" ht="7.5" customHeight="1">
      <c r="A59" s="92" t="s">
        <v>24</v>
      </c>
      <c r="B59" s="77"/>
      <c r="C59" s="77"/>
      <c r="D59" s="77"/>
      <c r="E59" s="78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2"/>
    </row>
    <row r="60" spans="1:23" ht="20.25" customHeight="1">
      <c r="A60" s="79"/>
      <c r="B60" s="80"/>
      <c r="C60" s="80"/>
      <c r="D60" s="80"/>
      <c r="E60" s="81"/>
      <c r="F60" s="13" t="s">
        <v>18</v>
      </c>
      <c r="G60" s="14"/>
      <c r="H60" s="14"/>
      <c r="I60" s="14"/>
      <c r="J60" s="14"/>
      <c r="K60" s="14"/>
      <c r="L60" s="14"/>
      <c r="M60" s="14" t="s">
        <v>19</v>
      </c>
      <c r="N60" s="14"/>
      <c r="O60" s="14"/>
      <c r="P60" s="69"/>
      <c r="Q60" s="70"/>
      <c r="R60" s="70"/>
      <c r="S60" s="70"/>
      <c r="T60" s="70"/>
      <c r="U60" s="70"/>
      <c r="V60" s="71"/>
      <c r="W60" s="16"/>
    </row>
    <row r="61" spans="1:23" ht="6.75" customHeight="1">
      <c r="A61" s="79"/>
      <c r="B61" s="80"/>
      <c r="C61" s="80"/>
      <c r="D61" s="80"/>
      <c r="E61" s="81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5"/>
    </row>
    <row r="62" spans="1:23" ht="114" customHeight="1">
      <c r="A62" s="79"/>
      <c r="B62" s="80"/>
      <c r="C62" s="80"/>
      <c r="D62" s="80"/>
      <c r="E62" s="81"/>
      <c r="F62" s="66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8"/>
    </row>
    <row r="63" spans="1:23" ht="3.75" customHeight="1">
      <c r="A63" s="79"/>
      <c r="B63" s="80"/>
      <c r="C63" s="80"/>
      <c r="D63" s="80"/>
      <c r="E63" s="8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5"/>
    </row>
    <row r="64" spans="1:23" ht="20.25" customHeight="1">
      <c r="A64" s="79"/>
      <c r="B64" s="80"/>
      <c r="C64" s="80"/>
      <c r="D64" s="80"/>
      <c r="E64" s="81"/>
      <c r="F64" s="13" t="s">
        <v>20</v>
      </c>
      <c r="G64" s="14"/>
      <c r="H64" s="14"/>
      <c r="I64" s="14"/>
      <c r="J64" s="14"/>
      <c r="K64" s="14"/>
      <c r="L64" s="14"/>
      <c r="M64" s="14"/>
      <c r="N64" s="14" t="s">
        <v>21</v>
      </c>
      <c r="O64" s="14"/>
      <c r="P64" s="14"/>
      <c r="Q64" s="14"/>
      <c r="R64" s="14"/>
      <c r="S64" s="14"/>
      <c r="T64" s="1"/>
      <c r="U64" s="14"/>
      <c r="V64" s="14"/>
      <c r="W64" s="15"/>
    </row>
    <row r="65" spans="1:23" ht="20.25" customHeight="1">
      <c r="A65" s="79"/>
      <c r="B65" s="80"/>
      <c r="C65" s="80"/>
      <c r="D65" s="80"/>
      <c r="E65" s="81"/>
      <c r="F65" s="13"/>
      <c r="G65" s="14"/>
      <c r="H65" s="14"/>
      <c r="I65" s="14"/>
      <c r="J65" s="14"/>
      <c r="K65" s="14"/>
      <c r="L65" s="14"/>
      <c r="M65" s="14"/>
      <c r="N65" s="14"/>
      <c r="O65" s="14" t="s">
        <v>22</v>
      </c>
      <c r="P65" s="14"/>
      <c r="Q65" s="14"/>
      <c r="R65" s="69"/>
      <c r="S65" s="70"/>
      <c r="T65" s="70"/>
      <c r="U65" s="70"/>
      <c r="V65" s="71"/>
      <c r="W65" s="15"/>
    </row>
    <row r="66" spans="1:23" ht="3.75" customHeight="1">
      <c r="A66" s="79"/>
      <c r="B66" s="80"/>
      <c r="C66" s="80"/>
      <c r="D66" s="80"/>
      <c r="E66" s="81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5"/>
    </row>
    <row r="67" spans="1:23" ht="105" customHeight="1">
      <c r="A67" s="82"/>
      <c r="B67" s="83"/>
      <c r="C67" s="83"/>
      <c r="D67" s="83"/>
      <c r="E67" s="83"/>
      <c r="F67" s="66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8"/>
    </row>
    <row r="68" spans="1:23" ht="199.5" customHeight="1">
      <c r="A68" s="48" t="s">
        <v>23</v>
      </c>
      <c r="B68" s="40"/>
      <c r="C68" s="40"/>
      <c r="D68" s="40"/>
      <c r="E68" s="40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  <row r="69" spans="1:23" ht="182.25" customHeight="1">
      <c r="A69" s="47" t="s">
        <v>180</v>
      </c>
      <c r="B69" s="40"/>
      <c r="C69" s="40"/>
      <c r="D69" s="40"/>
      <c r="E69" s="40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</row>
    <row r="71" spans="1:150" s="29" customFormat="1" ht="29.25" customHeight="1" hidden="1">
      <c r="A71" s="29" t="s">
        <v>63</v>
      </c>
      <c r="B71" s="29" t="s">
        <v>25</v>
      </c>
      <c r="C71" s="30" t="s">
        <v>27</v>
      </c>
      <c r="D71" s="29" t="s">
        <v>26</v>
      </c>
      <c r="E71" s="29" t="s">
        <v>28</v>
      </c>
      <c r="F71" s="29" t="s">
        <v>29</v>
      </c>
      <c r="G71" s="29" t="s">
        <v>30</v>
      </c>
      <c r="H71" s="29" t="s">
        <v>64</v>
      </c>
      <c r="I71" s="29" t="s">
        <v>31</v>
      </c>
      <c r="J71" s="29" t="s">
        <v>65</v>
      </c>
      <c r="K71" s="29" t="s">
        <v>32</v>
      </c>
      <c r="L71" s="29" t="s">
        <v>66</v>
      </c>
      <c r="M71" s="29" t="s">
        <v>33</v>
      </c>
      <c r="N71" s="29" t="s">
        <v>67</v>
      </c>
      <c r="O71" s="29" t="s">
        <v>34</v>
      </c>
      <c r="P71" s="29" t="s">
        <v>35</v>
      </c>
      <c r="Q71" s="29" t="s">
        <v>36</v>
      </c>
      <c r="R71" s="29" t="s">
        <v>37</v>
      </c>
      <c r="S71" s="29" t="s">
        <v>38</v>
      </c>
      <c r="T71" s="29" t="s">
        <v>170</v>
      </c>
      <c r="U71" s="29" t="s">
        <v>39</v>
      </c>
      <c r="V71" s="29" t="s">
        <v>40</v>
      </c>
      <c r="W71" s="29" t="s">
        <v>41</v>
      </c>
      <c r="X71" s="29" t="s">
        <v>169</v>
      </c>
      <c r="Y71" s="29" t="s">
        <v>42</v>
      </c>
      <c r="Z71" s="29" t="s">
        <v>43</v>
      </c>
      <c r="AA71" s="29" t="s">
        <v>44</v>
      </c>
      <c r="AB71" s="29" t="s">
        <v>45</v>
      </c>
      <c r="AC71" s="29" t="s">
        <v>46</v>
      </c>
      <c r="AD71" s="29" t="s">
        <v>47</v>
      </c>
      <c r="AE71" s="29" t="s">
        <v>48</v>
      </c>
      <c r="AF71" s="29" t="s">
        <v>12</v>
      </c>
      <c r="AG71" s="29" t="s">
        <v>49</v>
      </c>
      <c r="AH71" s="29" t="s">
        <v>52</v>
      </c>
      <c r="AI71" s="29" t="s">
        <v>53</v>
      </c>
      <c r="AJ71" s="29" t="s">
        <v>54</v>
      </c>
      <c r="AK71" s="29" t="s">
        <v>55</v>
      </c>
      <c r="AL71" s="29" t="s">
        <v>50</v>
      </c>
      <c r="AM71" s="29" t="s">
        <v>56</v>
      </c>
      <c r="AN71" s="29" t="s">
        <v>57</v>
      </c>
      <c r="AO71" s="29" t="s">
        <v>58</v>
      </c>
      <c r="AP71" s="29" t="s">
        <v>59</v>
      </c>
      <c r="AQ71" s="29" t="s">
        <v>51</v>
      </c>
      <c r="AR71" s="29" t="s">
        <v>60</v>
      </c>
      <c r="AS71" s="29" t="s">
        <v>61</v>
      </c>
      <c r="AT71" s="29" t="s">
        <v>62</v>
      </c>
      <c r="AU71" s="29" t="s">
        <v>71</v>
      </c>
      <c r="AV71" s="29" t="s">
        <v>72</v>
      </c>
      <c r="AW71" s="29" t="s">
        <v>73</v>
      </c>
      <c r="AX71" s="29" t="s">
        <v>68</v>
      </c>
      <c r="AY71" s="29" t="s">
        <v>69</v>
      </c>
      <c r="AZ71" s="29" t="s">
        <v>70</v>
      </c>
      <c r="BA71" s="29" t="s">
        <v>74</v>
      </c>
      <c r="BB71" s="29" t="s">
        <v>75</v>
      </c>
      <c r="BC71" s="29" t="s">
        <v>171</v>
      </c>
      <c r="BD71" s="29" t="s">
        <v>76</v>
      </c>
      <c r="BE71" s="29" t="s">
        <v>77</v>
      </c>
      <c r="BF71" s="29" t="s">
        <v>78</v>
      </c>
      <c r="BG71" s="29" t="s">
        <v>85</v>
      </c>
      <c r="BH71" s="29" t="s">
        <v>79</v>
      </c>
      <c r="BI71" s="29" t="s">
        <v>80</v>
      </c>
      <c r="BJ71" s="29" t="s">
        <v>81</v>
      </c>
      <c r="BK71" s="29" t="s">
        <v>82</v>
      </c>
      <c r="BL71" s="29" t="s">
        <v>83</v>
      </c>
      <c r="BM71" s="29" t="s">
        <v>84</v>
      </c>
      <c r="BN71" s="29" t="s">
        <v>86</v>
      </c>
      <c r="BO71" s="29" t="s">
        <v>87</v>
      </c>
      <c r="BP71" s="29" t="s">
        <v>88</v>
      </c>
      <c r="BQ71" s="29" t="s">
        <v>89</v>
      </c>
      <c r="BR71" s="29" t="s">
        <v>90</v>
      </c>
      <c r="BS71" s="29" t="s">
        <v>91</v>
      </c>
      <c r="BT71" s="29" t="s">
        <v>92</v>
      </c>
      <c r="BU71" s="29" t="s">
        <v>93</v>
      </c>
      <c r="BV71" s="29" t="s">
        <v>94</v>
      </c>
      <c r="BW71" s="29" t="s">
        <v>95</v>
      </c>
      <c r="BX71" s="29" t="s">
        <v>96</v>
      </c>
      <c r="BY71" s="29" t="s">
        <v>97</v>
      </c>
      <c r="BZ71" s="29" t="s">
        <v>98</v>
      </c>
      <c r="CA71" s="29" t="s">
        <v>99</v>
      </c>
      <c r="CB71" s="29" t="s">
        <v>100</v>
      </c>
      <c r="CC71" s="29" t="s">
        <v>101</v>
      </c>
      <c r="CD71" s="29" t="s">
        <v>102</v>
      </c>
      <c r="CE71" s="29" t="s">
        <v>103</v>
      </c>
      <c r="CF71" s="29" t="s">
        <v>105</v>
      </c>
      <c r="CG71" s="29" t="s">
        <v>104</v>
      </c>
      <c r="CH71" s="29" t="s">
        <v>106</v>
      </c>
      <c r="CI71" s="29" t="s">
        <v>107</v>
      </c>
      <c r="CJ71" s="29" t="s">
        <v>108</v>
      </c>
      <c r="CK71" s="29" t="s">
        <v>109</v>
      </c>
      <c r="CL71" s="29" t="s">
        <v>110</v>
      </c>
      <c r="CM71" s="29" t="s">
        <v>111</v>
      </c>
      <c r="CN71" s="29" t="s">
        <v>112</v>
      </c>
      <c r="CO71" s="29" t="s">
        <v>113</v>
      </c>
      <c r="CP71" s="29" t="s">
        <v>114</v>
      </c>
      <c r="CQ71" s="29" t="s">
        <v>115</v>
      </c>
      <c r="CR71" s="29" t="s">
        <v>116</v>
      </c>
      <c r="CS71" s="29" t="s">
        <v>117</v>
      </c>
      <c r="CT71" s="29" t="s">
        <v>118</v>
      </c>
      <c r="CU71" s="29" t="s">
        <v>119</v>
      </c>
      <c r="CV71" s="29" t="s">
        <v>120</v>
      </c>
      <c r="CW71" s="29" t="s">
        <v>121</v>
      </c>
      <c r="CX71" s="29" t="s">
        <v>122</v>
      </c>
      <c r="CY71" s="29" t="s">
        <v>123</v>
      </c>
      <c r="CZ71" s="29" t="s">
        <v>124</v>
      </c>
      <c r="DA71" s="29" t="s">
        <v>125</v>
      </c>
      <c r="DB71" s="29" t="s">
        <v>126</v>
      </c>
      <c r="DC71" s="29" t="s">
        <v>127</v>
      </c>
      <c r="DD71" s="29" t="s">
        <v>128</v>
      </c>
      <c r="DE71" s="29" t="s">
        <v>129</v>
      </c>
      <c r="DF71" s="29" t="s">
        <v>130</v>
      </c>
      <c r="DG71" s="29" t="s">
        <v>131</v>
      </c>
      <c r="DH71" s="29" t="s">
        <v>132</v>
      </c>
      <c r="DI71" s="29" t="s">
        <v>133</v>
      </c>
      <c r="DJ71" s="29" t="s">
        <v>134</v>
      </c>
      <c r="DK71" s="29" t="s">
        <v>135</v>
      </c>
      <c r="DL71" s="29" t="s">
        <v>136</v>
      </c>
      <c r="DM71" s="29" t="s">
        <v>137</v>
      </c>
      <c r="DN71" s="29" t="s">
        <v>138</v>
      </c>
      <c r="DO71" s="29" t="s">
        <v>139</v>
      </c>
      <c r="DP71" s="29" t="s">
        <v>140</v>
      </c>
      <c r="DQ71" s="29" t="s">
        <v>141</v>
      </c>
      <c r="DR71" s="29" t="s">
        <v>142</v>
      </c>
      <c r="DS71" s="29" t="s">
        <v>143</v>
      </c>
      <c r="DT71" s="29" t="s">
        <v>144</v>
      </c>
      <c r="DU71" s="29" t="s">
        <v>145</v>
      </c>
      <c r="DV71" s="29" t="s">
        <v>146</v>
      </c>
      <c r="DW71" s="29" t="s">
        <v>147</v>
      </c>
      <c r="DX71" s="29" t="s">
        <v>148</v>
      </c>
      <c r="DY71" s="29" t="s">
        <v>149</v>
      </c>
      <c r="DZ71" s="29" t="s">
        <v>150</v>
      </c>
      <c r="EA71" s="29" t="s">
        <v>151</v>
      </c>
      <c r="EB71" s="29" t="s">
        <v>152</v>
      </c>
      <c r="EC71" s="29" t="s">
        <v>153</v>
      </c>
      <c r="ED71" s="29" t="s">
        <v>154</v>
      </c>
      <c r="EE71" s="29" t="s">
        <v>155</v>
      </c>
      <c r="EF71" s="29" t="s">
        <v>156</v>
      </c>
      <c r="EG71" s="29" t="s">
        <v>157</v>
      </c>
      <c r="EH71" s="29" t="s">
        <v>158</v>
      </c>
      <c r="EI71" s="29" t="s">
        <v>159</v>
      </c>
      <c r="EJ71" s="29" t="s">
        <v>160</v>
      </c>
      <c r="EK71" s="29" t="s">
        <v>161</v>
      </c>
      <c r="EL71" s="29" t="s">
        <v>162</v>
      </c>
      <c r="EM71" s="29" t="s">
        <v>163</v>
      </c>
      <c r="EN71" s="29" t="s">
        <v>164</v>
      </c>
      <c r="EO71" s="29" t="s">
        <v>165</v>
      </c>
      <c r="EP71" s="29" t="s">
        <v>166</v>
      </c>
      <c r="EQ71" s="29" t="s">
        <v>167</v>
      </c>
      <c r="ER71" s="29" t="s">
        <v>168</v>
      </c>
      <c r="ES71" s="29" t="s">
        <v>35</v>
      </c>
      <c r="ET71" s="30" t="s">
        <v>17</v>
      </c>
    </row>
    <row r="72" spans="1:150" s="31" customFormat="1" ht="13.5" hidden="1">
      <c r="A72" s="31">
        <v>1</v>
      </c>
      <c r="B72" s="32">
        <f>IF(F4=0,"",DATE(F4+1988,H4,J4))</f>
      </c>
      <c r="C72" s="33">
        <f>TEXT(B72,"aaa")</f>
      </c>
      <c r="D72" s="34">
        <f>IF(N4=0,"",TIME(N4,P4,0))</f>
      </c>
      <c r="E72" s="31" t="b">
        <v>0</v>
      </c>
      <c r="F72" s="31" t="b">
        <v>0</v>
      </c>
      <c r="G72" s="31" t="b">
        <v>0</v>
      </c>
      <c r="H72" s="31" t="b">
        <v>0</v>
      </c>
      <c r="I72" s="31" t="b">
        <v>0</v>
      </c>
      <c r="J72" s="31" t="b">
        <v>0</v>
      </c>
      <c r="K72" s="31" t="b">
        <v>0</v>
      </c>
      <c r="L72" s="31" t="b">
        <v>0</v>
      </c>
      <c r="M72" s="31" t="b">
        <v>0</v>
      </c>
      <c r="N72" s="31" t="b">
        <v>0</v>
      </c>
      <c r="O72" s="31" t="b">
        <v>0</v>
      </c>
      <c r="P72" s="31">
        <f>R6</f>
        <v>0</v>
      </c>
      <c r="Q72" s="31" t="b">
        <v>0</v>
      </c>
      <c r="R72" s="31" t="b">
        <v>0</v>
      </c>
      <c r="S72" s="31" t="b">
        <v>0</v>
      </c>
      <c r="T72" s="31">
        <f>P7</f>
        <v>0</v>
      </c>
      <c r="U72" s="31" t="b">
        <v>0</v>
      </c>
      <c r="V72" s="31" t="b">
        <v>0</v>
      </c>
      <c r="W72" s="31" t="b">
        <v>0</v>
      </c>
      <c r="X72" s="31" t="b">
        <v>0</v>
      </c>
      <c r="Y72" s="31" t="b">
        <v>0</v>
      </c>
      <c r="Z72" s="31" t="b">
        <v>0</v>
      </c>
      <c r="AA72" s="31" t="b">
        <v>0</v>
      </c>
      <c r="AB72" s="31" t="b">
        <v>0</v>
      </c>
      <c r="AC72" s="31" t="b">
        <v>0</v>
      </c>
      <c r="AD72" s="31" t="b">
        <v>0</v>
      </c>
      <c r="AE72" s="31">
        <f>H11</f>
        <v>0</v>
      </c>
      <c r="AF72" s="31">
        <f>J11</f>
        <v>0</v>
      </c>
      <c r="AG72" s="31" t="b">
        <v>0</v>
      </c>
      <c r="AH72" s="31" t="b">
        <v>0</v>
      </c>
      <c r="AI72" s="31" t="b">
        <v>0</v>
      </c>
      <c r="AJ72" s="31" t="b">
        <v>0</v>
      </c>
      <c r="AK72" s="31" t="b">
        <v>0</v>
      </c>
      <c r="AL72" s="31" t="b">
        <v>0</v>
      </c>
      <c r="AM72" s="31" t="b">
        <v>0</v>
      </c>
      <c r="AN72" s="31" t="b">
        <v>0</v>
      </c>
      <c r="AO72" s="31" t="b">
        <v>0</v>
      </c>
      <c r="AP72" s="31" t="b">
        <v>0</v>
      </c>
      <c r="AQ72" s="31" t="b">
        <v>0</v>
      </c>
      <c r="AR72" s="31" t="b">
        <v>0</v>
      </c>
      <c r="AS72" s="31" t="b">
        <v>0</v>
      </c>
      <c r="AT72" s="31" t="b">
        <v>0</v>
      </c>
      <c r="AU72" s="31" t="b">
        <v>0</v>
      </c>
      <c r="AV72" s="31" t="b">
        <v>0</v>
      </c>
      <c r="AW72" s="31" t="b">
        <v>0</v>
      </c>
      <c r="AX72" s="31" t="b">
        <v>0</v>
      </c>
      <c r="AY72" s="31" t="b">
        <v>0</v>
      </c>
      <c r="AZ72" s="31" t="b">
        <v>0</v>
      </c>
      <c r="BA72" s="31" t="b">
        <v>0</v>
      </c>
      <c r="BB72" s="31" t="b">
        <v>0</v>
      </c>
      <c r="BC72" s="31">
        <f>G19</f>
        <v>0</v>
      </c>
      <c r="BD72" s="31" t="b">
        <v>0</v>
      </c>
      <c r="BE72" s="31" t="b">
        <v>0</v>
      </c>
      <c r="BF72" s="31" t="b">
        <v>0</v>
      </c>
      <c r="BG72" s="31">
        <f>Q20</f>
        <v>0</v>
      </c>
      <c r="BH72" s="31" t="b">
        <v>0</v>
      </c>
      <c r="BI72" s="31" t="b">
        <v>0</v>
      </c>
      <c r="BJ72" s="31" t="b">
        <v>0</v>
      </c>
      <c r="BK72" s="31" t="b">
        <v>0</v>
      </c>
      <c r="BL72" s="31" t="b">
        <v>0</v>
      </c>
      <c r="BM72" s="31">
        <f>G22</f>
        <v>0</v>
      </c>
      <c r="BN72" s="31" t="b">
        <v>0</v>
      </c>
      <c r="BO72" s="31" t="b">
        <v>0</v>
      </c>
      <c r="BP72" s="31" t="b">
        <v>0</v>
      </c>
      <c r="BQ72" s="31" t="b">
        <v>0</v>
      </c>
      <c r="BR72" s="31" t="b">
        <v>0</v>
      </c>
      <c r="BS72" s="31">
        <f>K24</f>
        <v>0</v>
      </c>
      <c r="BT72" s="31" t="b">
        <v>0</v>
      </c>
      <c r="BU72" s="31" t="b">
        <v>0</v>
      </c>
      <c r="BV72" s="31" t="b">
        <v>0</v>
      </c>
      <c r="BW72" s="31">
        <f>R25</f>
        <v>0</v>
      </c>
      <c r="BX72" s="31" t="b">
        <v>0</v>
      </c>
      <c r="BY72" s="31" t="b">
        <v>0</v>
      </c>
      <c r="BZ72" s="31" t="b">
        <v>0</v>
      </c>
      <c r="CA72" s="31" t="b">
        <v>0</v>
      </c>
      <c r="CB72" s="31" t="b">
        <v>0</v>
      </c>
      <c r="CC72" s="31">
        <f>K27</f>
        <v>0</v>
      </c>
      <c r="CD72" s="31" t="b">
        <v>0</v>
      </c>
      <c r="CE72" s="31" t="b">
        <v>0</v>
      </c>
      <c r="CF72" s="31" t="b">
        <v>0</v>
      </c>
      <c r="CG72" s="31" t="b">
        <v>0</v>
      </c>
      <c r="CH72" s="31">
        <f>G29</f>
        <v>0</v>
      </c>
      <c r="CI72" s="31" t="b">
        <v>0</v>
      </c>
      <c r="CJ72" s="31" t="b">
        <v>0</v>
      </c>
      <c r="CK72" s="31" t="b">
        <v>0</v>
      </c>
      <c r="CL72" s="31" t="b">
        <v>0</v>
      </c>
      <c r="CM72" s="31" t="b">
        <v>0</v>
      </c>
      <c r="CN72" s="31" t="b">
        <v>0</v>
      </c>
      <c r="CO72" s="31" t="b">
        <v>0</v>
      </c>
      <c r="CP72" s="31" t="b">
        <v>0</v>
      </c>
      <c r="CQ72" s="31" t="b">
        <v>0</v>
      </c>
      <c r="CR72" s="31" t="b">
        <v>0</v>
      </c>
      <c r="CS72" s="31" t="b">
        <v>0</v>
      </c>
      <c r="CT72" s="31" t="b">
        <v>0</v>
      </c>
      <c r="CU72" s="31" t="b">
        <v>0</v>
      </c>
      <c r="CV72" s="31" t="b">
        <v>0</v>
      </c>
      <c r="CW72" s="31">
        <f>N32</f>
        <v>0</v>
      </c>
      <c r="CX72" s="31" t="b">
        <v>0</v>
      </c>
      <c r="CY72" s="31" t="b">
        <v>0</v>
      </c>
      <c r="CZ72" s="31" t="b">
        <v>0</v>
      </c>
      <c r="DA72" s="31" t="b">
        <v>0</v>
      </c>
      <c r="DB72" s="31" t="b">
        <v>0</v>
      </c>
      <c r="DC72" s="31" t="b">
        <v>0</v>
      </c>
      <c r="DD72" s="31" t="b">
        <v>0</v>
      </c>
      <c r="DE72" s="31" t="b">
        <v>0</v>
      </c>
      <c r="DF72" s="31" t="b">
        <v>0</v>
      </c>
      <c r="DG72" s="31" t="b">
        <v>0</v>
      </c>
      <c r="DH72" s="31" t="b">
        <v>0</v>
      </c>
      <c r="DI72" s="31" t="b">
        <v>0</v>
      </c>
      <c r="DJ72" s="31" t="b">
        <v>0</v>
      </c>
      <c r="DK72" s="31">
        <f>N35</f>
        <v>0</v>
      </c>
      <c r="DL72" s="31" t="b">
        <v>0</v>
      </c>
      <c r="DM72" s="31" t="b">
        <v>0</v>
      </c>
      <c r="DN72" s="31" t="b">
        <v>0</v>
      </c>
      <c r="DO72" s="31" t="b">
        <v>0</v>
      </c>
      <c r="DP72" s="31" t="b">
        <v>0</v>
      </c>
      <c r="DQ72" s="31" t="b">
        <v>0</v>
      </c>
      <c r="DR72" s="31" t="b">
        <v>0</v>
      </c>
      <c r="DS72" s="31" t="b">
        <v>0</v>
      </c>
      <c r="DT72" s="31" t="b">
        <v>0</v>
      </c>
      <c r="DU72" s="31" t="b">
        <v>0</v>
      </c>
      <c r="DV72" s="31" t="b">
        <v>0</v>
      </c>
      <c r="DW72" s="31" t="b">
        <v>0</v>
      </c>
      <c r="DX72" s="31" t="b">
        <v>0</v>
      </c>
      <c r="DY72" s="31">
        <f>N38</f>
        <v>0</v>
      </c>
      <c r="DZ72" s="31" t="b">
        <v>0</v>
      </c>
      <c r="EA72" s="31" t="b">
        <v>0</v>
      </c>
      <c r="EB72" s="31" t="b">
        <v>0</v>
      </c>
      <c r="EC72" s="31" t="b">
        <v>0</v>
      </c>
      <c r="ED72" s="31">
        <f>G40</f>
        <v>0</v>
      </c>
      <c r="EE72" s="31" t="b">
        <v>0</v>
      </c>
      <c r="EF72" s="31" t="b">
        <v>0</v>
      </c>
      <c r="EG72" s="31" t="b">
        <v>0</v>
      </c>
      <c r="EH72" s="31" t="b">
        <v>0</v>
      </c>
      <c r="EI72" s="31">
        <f>G42</f>
        <v>0</v>
      </c>
      <c r="EJ72" s="31" t="b">
        <v>0</v>
      </c>
      <c r="EK72" s="31" t="b">
        <v>0</v>
      </c>
      <c r="EL72" s="31" t="b">
        <v>0</v>
      </c>
      <c r="EM72" s="31" t="b">
        <v>0</v>
      </c>
      <c r="EN72" s="31" t="b">
        <v>0</v>
      </c>
      <c r="EO72" s="31">
        <f>G44</f>
        <v>0</v>
      </c>
      <c r="EP72" s="31" t="b">
        <v>0</v>
      </c>
      <c r="EQ72" s="31" t="b">
        <v>0</v>
      </c>
      <c r="ER72" s="31">
        <f>P45</f>
        <v>0</v>
      </c>
      <c r="ES72" s="31">
        <f>D46</f>
        <v>0</v>
      </c>
      <c r="ET72" s="33">
        <f>S49</f>
        <v>0</v>
      </c>
    </row>
    <row r="73" spans="1:150" s="37" customFormat="1" ht="20.25" customHeight="1" hidden="1">
      <c r="A73" s="35">
        <f>A72</f>
        <v>1</v>
      </c>
      <c r="B73" s="35">
        <f>B72</f>
      </c>
      <c r="C73" s="35">
        <f>C72</f>
      </c>
      <c r="D73" s="36">
        <f>D72</f>
      </c>
      <c r="E73" s="35">
        <f>IF(E72=TRUE,1,0)</f>
        <v>0</v>
      </c>
      <c r="F73" s="35">
        <f aca="true" t="shared" si="0" ref="F73:O73">IF(F72=TRUE,1,0)</f>
        <v>0</v>
      </c>
      <c r="G73" s="35">
        <f t="shared" si="0"/>
        <v>0</v>
      </c>
      <c r="H73" s="35">
        <f t="shared" si="0"/>
        <v>0</v>
      </c>
      <c r="I73" s="35">
        <f t="shared" si="0"/>
        <v>0</v>
      </c>
      <c r="J73" s="35">
        <f t="shared" si="0"/>
        <v>0</v>
      </c>
      <c r="K73" s="35">
        <f t="shared" si="0"/>
        <v>0</v>
      </c>
      <c r="L73" s="35">
        <f t="shared" si="0"/>
        <v>0</v>
      </c>
      <c r="M73" s="35">
        <f t="shared" si="0"/>
        <v>0</v>
      </c>
      <c r="N73" s="35">
        <f t="shared" si="0"/>
        <v>0</v>
      </c>
      <c r="O73" s="35">
        <f t="shared" si="0"/>
        <v>0</v>
      </c>
      <c r="P73" s="35">
        <f>P72</f>
        <v>0</v>
      </c>
      <c r="Q73" s="35">
        <f>IF(Q72=TRUE,1,0)</f>
        <v>0</v>
      </c>
      <c r="R73" s="35">
        <f>IF(R72=TRUE,1,0)</f>
        <v>0</v>
      </c>
      <c r="S73" s="35">
        <f>IF(S72=TRUE,1,0)</f>
        <v>0</v>
      </c>
      <c r="T73" s="37">
        <f>T72</f>
        <v>0</v>
      </c>
      <c r="U73" s="35">
        <f aca="true" t="shared" si="1" ref="U73:AD73">IF(U72=TRUE,1,0)</f>
        <v>0</v>
      </c>
      <c r="V73" s="35">
        <f t="shared" si="1"/>
        <v>0</v>
      </c>
      <c r="W73" s="35">
        <f t="shared" si="1"/>
        <v>0</v>
      </c>
      <c r="X73" s="35">
        <f t="shared" si="1"/>
        <v>0</v>
      </c>
      <c r="Y73" s="35">
        <f t="shared" si="1"/>
        <v>0</v>
      </c>
      <c r="Z73" s="35">
        <f t="shared" si="1"/>
        <v>0</v>
      </c>
      <c r="AA73" s="35">
        <f t="shared" si="1"/>
        <v>0</v>
      </c>
      <c r="AB73" s="35">
        <f t="shared" si="1"/>
        <v>0</v>
      </c>
      <c r="AC73" s="35">
        <f t="shared" si="1"/>
        <v>0</v>
      </c>
      <c r="AD73" s="35">
        <f t="shared" si="1"/>
        <v>0</v>
      </c>
      <c r="AG73" s="35">
        <f aca="true" t="shared" si="2" ref="AG73:BB73">IF(AG72=TRUE,1,0)</f>
        <v>0</v>
      </c>
      <c r="AH73" s="35">
        <f t="shared" si="2"/>
        <v>0</v>
      </c>
      <c r="AI73" s="35">
        <f t="shared" si="2"/>
        <v>0</v>
      </c>
      <c r="AJ73" s="35">
        <f t="shared" si="2"/>
        <v>0</v>
      </c>
      <c r="AK73" s="35">
        <f t="shared" si="2"/>
        <v>0</v>
      </c>
      <c r="AL73" s="35">
        <f t="shared" si="2"/>
        <v>0</v>
      </c>
      <c r="AM73" s="35">
        <f t="shared" si="2"/>
        <v>0</v>
      </c>
      <c r="AN73" s="35">
        <f t="shared" si="2"/>
        <v>0</v>
      </c>
      <c r="AO73" s="35">
        <f t="shared" si="2"/>
        <v>0</v>
      </c>
      <c r="AP73" s="35">
        <f t="shared" si="2"/>
        <v>0</v>
      </c>
      <c r="AQ73" s="35">
        <f t="shared" si="2"/>
        <v>0</v>
      </c>
      <c r="AR73" s="35">
        <f t="shared" si="2"/>
        <v>0</v>
      </c>
      <c r="AS73" s="35">
        <f t="shared" si="2"/>
        <v>0</v>
      </c>
      <c r="AT73" s="35">
        <f t="shared" si="2"/>
        <v>0</v>
      </c>
      <c r="AU73" s="35">
        <f t="shared" si="2"/>
        <v>0</v>
      </c>
      <c r="AV73" s="35">
        <f t="shared" si="2"/>
        <v>0</v>
      </c>
      <c r="AW73" s="35">
        <f t="shared" si="2"/>
        <v>0</v>
      </c>
      <c r="AX73" s="35">
        <f t="shared" si="2"/>
        <v>0</v>
      </c>
      <c r="AY73" s="35">
        <f t="shared" si="2"/>
        <v>0</v>
      </c>
      <c r="AZ73" s="35">
        <f t="shared" si="2"/>
        <v>0</v>
      </c>
      <c r="BA73" s="35">
        <f t="shared" si="2"/>
        <v>0</v>
      </c>
      <c r="BB73" s="35">
        <f t="shared" si="2"/>
        <v>0</v>
      </c>
      <c r="BC73" s="37">
        <f>BC72</f>
        <v>0</v>
      </c>
      <c r="BD73" s="35">
        <f>IF(BD72=TRUE,1,0)</f>
        <v>0</v>
      </c>
      <c r="BE73" s="35">
        <f>IF(BE72=TRUE,1,0)</f>
        <v>0</v>
      </c>
      <c r="BF73" s="35">
        <f>IF(BF72=TRUE,1,0)</f>
        <v>0</v>
      </c>
      <c r="BG73" s="37">
        <f>BG72</f>
        <v>0</v>
      </c>
      <c r="BH73" s="35">
        <f>IF(BH72=TRUE,1,0)</f>
        <v>0</v>
      </c>
      <c r="BI73" s="35">
        <f>IF(BI72=TRUE,1,0)</f>
        <v>0</v>
      </c>
      <c r="BJ73" s="35">
        <f>IF(BJ72=TRUE,1,0)</f>
        <v>0</v>
      </c>
      <c r="BK73" s="35">
        <f>IF(BK72=TRUE,1,0)</f>
        <v>0</v>
      </c>
      <c r="BL73" s="35">
        <f>IF(BL72=TRUE,1,0)</f>
        <v>0</v>
      </c>
      <c r="BM73" s="37">
        <f>BM72</f>
        <v>0</v>
      </c>
      <c r="BN73" s="35">
        <f>IF(BN72=TRUE,1,0)</f>
        <v>0</v>
      </c>
      <c r="BO73" s="35">
        <f>IF(BO72=TRUE,1,0)</f>
        <v>0</v>
      </c>
      <c r="BP73" s="35">
        <f>IF(BP72=TRUE,1,0)</f>
        <v>0</v>
      </c>
      <c r="BQ73" s="35">
        <f>IF(BQ72=TRUE,1,0)</f>
        <v>0</v>
      </c>
      <c r="BR73" s="35">
        <f>IF(BR72=TRUE,1,0)</f>
        <v>0</v>
      </c>
      <c r="BS73" s="37">
        <f>BS72</f>
        <v>0</v>
      </c>
      <c r="BT73" s="35">
        <f>IF(BT72=TRUE,1,0)</f>
        <v>0</v>
      </c>
      <c r="BU73" s="35">
        <f>IF(BU72=TRUE,1,0)</f>
        <v>0</v>
      </c>
      <c r="BV73" s="35">
        <f>IF(BV72=TRUE,1,0)</f>
        <v>0</v>
      </c>
      <c r="BW73" s="37">
        <f>BW72</f>
        <v>0</v>
      </c>
      <c r="BX73" s="35">
        <f>IF(BX72=TRUE,1,0)</f>
        <v>0</v>
      </c>
      <c r="BY73" s="35">
        <f>IF(BY72=TRUE,1,0)</f>
        <v>0</v>
      </c>
      <c r="BZ73" s="35">
        <f>IF(BZ72=TRUE,1,0)</f>
        <v>0</v>
      </c>
      <c r="CA73" s="35">
        <f>IF(CA72=TRUE,1,0)</f>
        <v>0</v>
      </c>
      <c r="CB73" s="35">
        <f>IF(CB72=TRUE,1,0)</f>
        <v>0</v>
      </c>
      <c r="CC73" s="37">
        <f>CC72</f>
        <v>0</v>
      </c>
      <c r="CD73" s="35">
        <f>IF(CD72=TRUE,1,0)</f>
        <v>0</v>
      </c>
      <c r="CE73" s="35">
        <f>IF(CE72=TRUE,1,0)</f>
        <v>0</v>
      </c>
      <c r="CF73" s="35">
        <f>IF(CF72=TRUE,1,0)</f>
        <v>0</v>
      </c>
      <c r="CG73" s="35">
        <f>IF(CG72=TRUE,1,0)</f>
        <v>0</v>
      </c>
      <c r="CH73" s="37">
        <f>CH72</f>
        <v>0</v>
      </c>
      <c r="CI73" s="35">
        <f aca="true" t="shared" si="3" ref="CI73:CV73">IF(CI72=TRUE,1,0)</f>
        <v>0</v>
      </c>
      <c r="CJ73" s="35">
        <f t="shared" si="3"/>
        <v>0</v>
      </c>
      <c r="CK73" s="35">
        <f t="shared" si="3"/>
        <v>0</v>
      </c>
      <c r="CL73" s="35">
        <f t="shared" si="3"/>
        <v>0</v>
      </c>
      <c r="CM73" s="35">
        <f t="shared" si="3"/>
        <v>0</v>
      </c>
      <c r="CN73" s="35">
        <f t="shared" si="3"/>
        <v>0</v>
      </c>
      <c r="CO73" s="35">
        <f t="shared" si="3"/>
        <v>0</v>
      </c>
      <c r="CP73" s="35">
        <f t="shared" si="3"/>
        <v>0</v>
      </c>
      <c r="CQ73" s="35">
        <f t="shared" si="3"/>
        <v>0</v>
      </c>
      <c r="CR73" s="35">
        <f t="shared" si="3"/>
        <v>0</v>
      </c>
      <c r="CS73" s="35">
        <f t="shared" si="3"/>
        <v>0</v>
      </c>
      <c r="CT73" s="35">
        <f t="shared" si="3"/>
        <v>0</v>
      </c>
      <c r="CU73" s="35">
        <f t="shared" si="3"/>
        <v>0</v>
      </c>
      <c r="CV73" s="35">
        <f t="shared" si="3"/>
        <v>0</v>
      </c>
      <c r="CW73" s="37">
        <f>CW72</f>
        <v>0</v>
      </c>
      <c r="CX73" s="35">
        <f aca="true" t="shared" si="4" ref="CX73:DJ73">IF(CX72=TRUE,1,0)</f>
        <v>0</v>
      </c>
      <c r="CY73" s="35">
        <f t="shared" si="4"/>
        <v>0</v>
      </c>
      <c r="CZ73" s="35">
        <f t="shared" si="4"/>
        <v>0</v>
      </c>
      <c r="DA73" s="35">
        <f t="shared" si="4"/>
        <v>0</v>
      </c>
      <c r="DB73" s="35">
        <f t="shared" si="4"/>
        <v>0</v>
      </c>
      <c r="DC73" s="35">
        <f t="shared" si="4"/>
        <v>0</v>
      </c>
      <c r="DD73" s="35">
        <f t="shared" si="4"/>
        <v>0</v>
      </c>
      <c r="DE73" s="35">
        <f t="shared" si="4"/>
        <v>0</v>
      </c>
      <c r="DF73" s="35">
        <f t="shared" si="4"/>
        <v>0</v>
      </c>
      <c r="DG73" s="35">
        <f t="shared" si="4"/>
        <v>0</v>
      </c>
      <c r="DH73" s="35">
        <f t="shared" si="4"/>
        <v>0</v>
      </c>
      <c r="DI73" s="35">
        <f t="shared" si="4"/>
        <v>0</v>
      </c>
      <c r="DJ73" s="35">
        <f t="shared" si="4"/>
        <v>0</v>
      </c>
      <c r="DK73" s="37">
        <f>DK72</f>
        <v>0</v>
      </c>
      <c r="DL73" s="35">
        <f aca="true" t="shared" si="5" ref="DL73:DX73">IF(DL72=TRUE,1,0)</f>
        <v>0</v>
      </c>
      <c r="DM73" s="35">
        <f t="shared" si="5"/>
        <v>0</v>
      </c>
      <c r="DN73" s="35">
        <f t="shared" si="5"/>
        <v>0</v>
      </c>
      <c r="DO73" s="35">
        <f t="shared" si="5"/>
        <v>0</v>
      </c>
      <c r="DP73" s="35">
        <f t="shared" si="5"/>
        <v>0</v>
      </c>
      <c r="DQ73" s="35">
        <f t="shared" si="5"/>
        <v>0</v>
      </c>
      <c r="DR73" s="35">
        <f t="shared" si="5"/>
        <v>0</v>
      </c>
      <c r="DS73" s="35">
        <f t="shared" si="5"/>
        <v>0</v>
      </c>
      <c r="DT73" s="35">
        <f t="shared" si="5"/>
        <v>0</v>
      </c>
      <c r="DU73" s="35">
        <f t="shared" si="5"/>
        <v>0</v>
      </c>
      <c r="DV73" s="35">
        <f t="shared" si="5"/>
        <v>0</v>
      </c>
      <c r="DW73" s="35">
        <f t="shared" si="5"/>
        <v>0</v>
      </c>
      <c r="DX73" s="35">
        <f t="shared" si="5"/>
        <v>0</v>
      </c>
      <c r="DY73" s="37">
        <f>DY72</f>
        <v>0</v>
      </c>
      <c r="DZ73" s="35">
        <f>IF(DZ72=TRUE,1,0)</f>
        <v>0</v>
      </c>
      <c r="EA73" s="35">
        <f>IF(EA72=TRUE,1,0)</f>
        <v>0</v>
      </c>
      <c r="EB73" s="35">
        <f>IF(EB72=TRUE,1,0)</f>
        <v>0</v>
      </c>
      <c r="EC73" s="35">
        <f>IF(EC72=TRUE,1,0)</f>
        <v>0</v>
      </c>
      <c r="ED73" s="37">
        <f>ED72</f>
        <v>0</v>
      </c>
      <c r="EE73" s="35">
        <f>IF(EE72=TRUE,1,0)</f>
        <v>0</v>
      </c>
      <c r="EF73" s="35">
        <f>IF(EF72=TRUE,1,0)</f>
        <v>0</v>
      </c>
      <c r="EG73" s="35">
        <f>IF(EG72=TRUE,1,0)</f>
        <v>0</v>
      </c>
      <c r="EH73" s="35">
        <f>IF(EH72=TRUE,1,0)</f>
        <v>0</v>
      </c>
      <c r="EI73" s="37">
        <f>EI72</f>
        <v>0</v>
      </c>
      <c r="EJ73" s="35">
        <f>IF(EJ72=TRUE,1,0)</f>
        <v>0</v>
      </c>
      <c r="EK73" s="35">
        <f>IF(EK72=TRUE,1,0)</f>
        <v>0</v>
      </c>
      <c r="EL73" s="35">
        <f>IF(EL72=TRUE,1,0)</f>
        <v>0</v>
      </c>
      <c r="EM73" s="35">
        <f>IF(EM72=TRUE,1,0)</f>
        <v>0</v>
      </c>
      <c r="EN73" s="35">
        <f>IF(EN72=TRUE,1,0)</f>
        <v>0</v>
      </c>
      <c r="EO73" s="37">
        <f>EO72</f>
        <v>0</v>
      </c>
      <c r="EP73" s="35">
        <f>IF(EP72=TRUE,1,0)</f>
        <v>0</v>
      </c>
      <c r="EQ73" s="35">
        <f>IF(EQ72=TRUE,1,0)</f>
        <v>0</v>
      </c>
      <c r="ER73" s="37">
        <f>ER72</f>
        <v>0</v>
      </c>
      <c r="ES73" s="37">
        <f>ES72</f>
        <v>0</v>
      </c>
      <c r="ET73" s="37">
        <f>ET72</f>
        <v>0</v>
      </c>
    </row>
    <row r="74" ht="20.25" customHeight="1">
      <c r="K74" s="28"/>
    </row>
  </sheetData>
  <sheetProtection/>
  <mergeCells count="64">
    <mergeCell ref="R2:W2"/>
    <mergeCell ref="A68:E68"/>
    <mergeCell ref="F68:W68"/>
    <mergeCell ref="A69:E69"/>
    <mergeCell ref="F69:W69"/>
    <mergeCell ref="O49:R51"/>
    <mergeCell ref="S49:T51"/>
    <mergeCell ref="F58:W58"/>
    <mergeCell ref="A53:E58"/>
    <mergeCell ref="A59:E67"/>
    <mergeCell ref="A1:W1"/>
    <mergeCell ref="A49:M49"/>
    <mergeCell ref="A50:M50"/>
    <mergeCell ref="A51:M51"/>
    <mergeCell ref="A45:C45"/>
    <mergeCell ref="G40:V40"/>
    <mergeCell ref="G42:V42"/>
    <mergeCell ref="A33:C35"/>
    <mergeCell ref="G44:W44"/>
    <mergeCell ref="P45:V45"/>
    <mergeCell ref="F67:W67"/>
    <mergeCell ref="P60:V60"/>
    <mergeCell ref="F62:W62"/>
    <mergeCell ref="R65:V65"/>
    <mergeCell ref="M54:V54"/>
    <mergeCell ref="M56:V56"/>
    <mergeCell ref="A36:C38"/>
    <mergeCell ref="N35:V35"/>
    <mergeCell ref="N38:V38"/>
    <mergeCell ref="A39:C40"/>
    <mergeCell ref="A46:C47"/>
    <mergeCell ref="D46:W47"/>
    <mergeCell ref="A41:C42"/>
    <mergeCell ref="A43:C44"/>
    <mergeCell ref="A25:C25"/>
    <mergeCell ref="A26:C27"/>
    <mergeCell ref="R25:V25"/>
    <mergeCell ref="K27:V27"/>
    <mergeCell ref="A28:C29"/>
    <mergeCell ref="A30:C32"/>
    <mergeCell ref="G29:V29"/>
    <mergeCell ref="N32:V32"/>
    <mergeCell ref="A20:C20"/>
    <mergeCell ref="A18:C19"/>
    <mergeCell ref="G19:V19"/>
    <mergeCell ref="Q20:V20"/>
    <mergeCell ref="A21:C22"/>
    <mergeCell ref="A23:C24"/>
    <mergeCell ref="G22:V22"/>
    <mergeCell ref="K24:V24"/>
    <mergeCell ref="A17:C17"/>
    <mergeCell ref="D17:W17"/>
    <mergeCell ref="D9:G9"/>
    <mergeCell ref="D8:G8"/>
    <mergeCell ref="A8:C11"/>
    <mergeCell ref="A12:C16"/>
    <mergeCell ref="D10:G10"/>
    <mergeCell ref="D11:G11"/>
    <mergeCell ref="A4:C4"/>
    <mergeCell ref="D4:E4"/>
    <mergeCell ref="A5:C6"/>
    <mergeCell ref="R6:V6"/>
    <mergeCell ref="P7:V7"/>
    <mergeCell ref="A7:C7"/>
  </mergeCells>
  <dataValidations count="9">
    <dataValidation type="list" allowBlank="1" showInputMessage="1" showErrorMessage="1" imeMode="off" sqref="F4">
      <formula1>"２,３,４,５,６,７,８,９,10"</formula1>
    </dataValidation>
    <dataValidation type="list" allowBlank="1" showInputMessage="1" showErrorMessage="1" imeMode="off" sqref="H4">
      <formula1>"4,5,6,7,8,9,10,11,12,1,2,3"</formula1>
    </dataValidation>
    <dataValidation type="list" allowBlank="1" showInputMessage="1" showErrorMessage="1" imeMode="off" sqref="J4">
      <formula1>"1,2,3,4,5,6,7,8,9,10,11,12,13,14,15,16,17,18,19,20,21,22,23,24,25,26,27,28,29,30,31"</formula1>
    </dataValidation>
    <dataValidation type="list" allowBlank="1" showInputMessage="1" showErrorMessage="1" sqref="N4">
      <formula1>"7,8,9,10,11,12,13,14,15,16,17,18,19,20,21,22,23,24,1,2,3,4,5,6"</formula1>
    </dataValidation>
    <dataValidation type="list" allowBlank="1" showInputMessage="1" showErrorMessage="1" sqref="P4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H11">
      <formula1>"1,2,3,4,5,6"</formula1>
    </dataValidation>
    <dataValidation type="list" allowBlank="1" showInputMessage="1" showErrorMessage="1" sqref="J11">
      <formula1>"1,2,3,4,5,6,A,B,C,D"</formula1>
    </dataValidation>
    <dataValidation allowBlank="1" showInputMessage="1" showErrorMessage="1" imeMode="on" sqref="R6:V6 P7:V7 D46:W47 P45:V45 G44:W44 G42:V42 G40:V40 N38:V38 N35:V35 N32:V32 G29:V29 K27:V27 R25:V25 K24:V24 G22:V22 Q20:V20 G19:V19 M54:V54 M56:V56 F58:W58 P60:V60 F62:W62 R65:V65 F67:W69"/>
    <dataValidation type="list" allowBlank="1" showInputMessage="1" showErrorMessage="1" sqref="S49:T51">
      <formula1>" ,A,B,C"</formula1>
    </dataValidation>
  </dataValidations>
  <printOptions horizontalCentered="1" verticalCentered="1"/>
  <pageMargins left="0.5905511811023623" right="0.4724409448818898" top="0.31496062992125984" bottom="0.2755905511811024" header="0.1968503937007874" footer="0.1968503937007874"/>
  <pageSetup fitToHeight="2" horizontalDpi="300" verticalDpi="300" orientation="portrait" paperSize="9" scale="83" r:id="rId3"/>
  <headerFooter alignWithMargins="0">
    <oddHeader>&amp;L＜様式Ｃ＞</oddHeader>
  </headerFooter>
  <rowBreaks count="1" manualBreakCount="1">
    <brk id="51" max="2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2019-03-11T10:44:48Z</cp:lastPrinted>
  <dcterms:created xsi:type="dcterms:W3CDTF">1997-01-08T22:48:59Z</dcterms:created>
  <dcterms:modified xsi:type="dcterms:W3CDTF">2020-02-23T09:13:11Z</dcterms:modified>
  <cp:category/>
  <cp:version/>
  <cp:contentType/>
  <cp:contentStatus/>
</cp:coreProperties>
</file>