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activeTab="0"/>
  </bookViews>
  <sheets>
    <sheet name="Sheet1" sheetId="1" r:id="rId1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<sst xmlns="http://schemas.openxmlformats.org/spreadsheetml/2006/main" count="315" uniqueCount="272">
  <si>
    <t>地区名</t>
  </si>
  <si>
    <t>学校名</t>
  </si>
  <si>
    <t>氏名</t>
  </si>
  <si>
    <t>学年</t>
  </si>
  <si>
    <t>先鋒</t>
  </si>
  <si>
    <t>次鋒</t>
  </si>
  <si>
    <t>中堅</t>
  </si>
  <si>
    <t>副将</t>
  </si>
  <si>
    <t>大将</t>
  </si>
  <si>
    <t>補欠１</t>
  </si>
  <si>
    <t>補欠２</t>
  </si>
  <si>
    <t>通し番号</t>
  </si>
  <si>
    <t>（申込締切）</t>
  </si>
  <si>
    <t>必着</t>
  </si>
  <si>
    <t>（申込郵送先）</t>
  </si>
  <si>
    <t>（申込mail先）</t>
  </si>
  <si>
    <t>上記により申込を致します。</t>
  </si>
  <si>
    <t>学校長</t>
  </si>
  <si>
    <t>顧問名</t>
  </si>
  <si>
    <t>東洋大姫路</t>
  </si>
  <si>
    <t>県尼崎</t>
  </si>
  <si>
    <t>東灘</t>
  </si>
  <si>
    <t>明石</t>
  </si>
  <si>
    <t>姫路東</t>
  </si>
  <si>
    <t>有馬</t>
  </si>
  <si>
    <t>尼崎北</t>
  </si>
  <si>
    <t>御影</t>
  </si>
  <si>
    <t>明石南</t>
  </si>
  <si>
    <t>姫路西</t>
  </si>
  <si>
    <t>北摂三田</t>
  </si>
  <si>
    <t>尼崎西</t>
  </si>
  <si>
    <t>神戸</t>
  </si>
  <si>
    <t>明石北</t>
  </si>
  <si>
    <t>姫路別所</t>
  </si>
  <si>
    <t>篠山産</t>
  </si>
  <si>
    <t>尼崎小田</t>
  </si>
  <si>
    <t>兵庫</t>
  </si>
  <si>
    <t>明石西</t>
  </si>
  <si>
    <t>姫路南</t>
  </si>
  <si>
    <t>篠山鳳鳴</t>
  </si>
  <si>
    <t>尼崎稲園</t>
  </si>
  <si>
    <t>夢野台</t>
  </si>
  <si>
    <t>明石清水</t>
  </si>
  <si>
    <t>網干</t>
  </si>
  <si>
    <t>柏原</t>
  </si>
  <si>
    <t>県尼崎工</t>
  </si>
  <si>
    <t>神戸鈴蘭台</t>
  </si>
  <si>
    <t>明石城西</t>
  </si>
  <si>
    <t>姫路飾西</t>
  </si>
  <si>
    <t>氷上</t>
  </si>
  <si>
    <t>武庫荘総合</t>
  </si>
  <si>
    <t>神戸甲北</t>
  </si>
  <si>
    <t>東播磨</t>
  </si>
  <si>
    <t>福崎</t>
  </si>
  <si>
    <t>氷上西</t>
  </si>
  <si>
    <t>県西宮</t>
  </si>
  <si>
    <t>長田</t>
  </si>
  <si>
    <t>播磨南</t>
  </si>
  <si>
    <t>神崎</t>
  </si>
  <si>
    <t>三田西陵</t>
  </si>
  <si>
    <t>鳴尾</t>
  </si>
  <si>
    <t>神戸北</t>
  </si>
  <si>
    <t>加古川東</t>
  </si>
  <si>
    <t>香寺</t>
  </si>
  <si>
    <t>三田祥雲館</t>
  </si>
  <si>
    <t>西宮北</t>
  </si>
  <si>
    <t>星陵</t>
  </si>
  <si>
    <t>加古川西</t>
  </si>
  <si>
    <t>夢前</t>
  </si>
  <si>
    <t>三田</t>
  </si>
  <si>
    <t>西宮南</t>
  </si>
  <si>
    <t>北須磨</t>
  </si>
  <si>
    <t>加古川南</t>
  </si>
  <si>
    <t>太子</t>
  </si>
  <si>
    <t>丹南</t>
  </si>
  <si>
    <t>西宮今津</t>
  </si>
  <si>
    <t>舞子</t>
  </si>
  <si>
    <t>加古川北</t>
  </si>
  <si>
    <t>龍野</t>
  </si>
  <si>
    <t>西宮甲山</t>
  </si>
  <si>
    <t>伊川谷</t>
  </si>
  <si>
    <t>高砂</t>
  </si>
  <si>
    <t>相生</t>
  </si>
  <si>
    <t>芦屋</t>
  </si>
  <si>
    <t>伊川谷北</t>
  </si>
  <si>
    <t>高砂南</t>
  </si>
  <si>
    <t>赤穂</t>
  </si>
  <si>
    <t>県国際</t>
  </si>
  <si>
    <t>須磨東</t>
  </si>
  <si>
    <t>松陽</t>
  </si>
  <si>
    <t>上郡</t>
  </si>
  <si>
    <t>県伊丹</t>
  </si>
  <si>
    <t>須磨友が丘</t>
  </si>
  <si>
    <t>小野</t>
  </si>
  <si>
    <t>龍野北</t>
  </si>
  <si>
    <t>伊丹北</t>
  </si>
  <si>
    <t>神戸高塚</t>
  </si>
  <si>
    <t>三木</t>
  </si>
  <si>
    <t>山崎</t>
  </si>
  <si>
    <t>生野</t>
  </si>
  <si>
    <t>伊丹西</t>
  </si>
  <si>
    <t>兵庫工</t>
  </si>
  <si>
    <t>三木東</t>
  </si>
  <si>
    <t>千種</t>
  </si>
  <si>
    <t>和田山</t>
  </si>
  <si>
    <t>宝塚</t>
  </si>
  <si>
    <t>神戸商</t>
  </si>
  <si>
    <t>三木北</t>
  </si>
  <si>
    <t>伊和</t>
  </si>
  <si>
    <t>八鹿</t>
  </si>
  <si>
    <t>宝塚東</t>
  </si>
  <si>
    <t>葺合</t>
  </si>
  <si>
    <t>北条</t>
  </si>
  <si>
    <t>佐用</t>
  </si>
  <si>
    <t>村岡</t>
  </si>
  <si>
    <t>宝塚西</t>
  </si>
  <si>
    <t>社</t>
  </si>
  <si>
    <t>姫路工</t>
  </si>
  <si>
    <t>日高</t>
  </si>
  <si>
    <t>宝塚北</t>
  </si>
  <si>
    <t>須磨翔風</t>
  </si>
  <si>
    <t>西脇</t>
  </si>
  <si>
    <t>姫路商</t>
  </si>
  <si>
    <t>出石</t>
  </si>
  <si>
    <t>川西緑台</t>
  </si>
  <si>
    <t>兵庫商</t>
  </si>
  <si>
    <t>多可</t>
  </si>
  <si>
    <t>飾磨工</t>
  </si>
  <si>
    <t>豊岡</t>
  </si>
  <si>
    <t>川西明峰</t>
  </si>
  <si>
    <t>神戸科技</t>
  </si>
  <si>
    <t>吉川</t>
  </si>
  <si>
    <t>相生産</t>
  </si>
  <si>
    <t>豊岡総合</t>
  </si>
  <si>
    <t>川西北陵</t>
  </si>
  <si>
    <t>六甲アイ</t>
  </si>
  <si>
    <t>県農</t>
  </si>
  <si>
    <t>県立大附</t>
  </si>
  <si>
    <t>香住</t>
  </si>
  <si>
    <t>市尼崎</t>
  </si>
  <si>
    <t>灘</t>
  </si>
  <si>
    <t>播磨農</t>
  </si>
  <si>
    <t>家島</t>
  </si>
  <si>
    <t>浜坂</t>
  </si>
  <si>
    <t>尼崎東</t>
  </si>
  <si>
    <t>六甲</t>
  </si>
  <si>
    <t>東播工</t>
  </si>
  <si>
    <t>姫路</t>
  </si>
  <si>
    <t>近畿大豊岡</t>
  </si>
  <si>
    <t>神港学園</t>
  </si>
  <si>
    <t>小野工</t>
  </si>
  <si>
    <t>琴丘</t>
  </si>
  <si>
    <t>市伊丹</t>
  </si>
  <si>
    <t>西脇工</t>
  </si>
  <si>
    <t>飾磨</t>
  </si>
  <si>
    <t>市西宮</t>
  </si>
  <si>
    <t>育英</t>
  </si>
  <si>
    <t>明石商</t>
  </si>
  <si>
    <t>淳心</t>
  </si>
  <si>
    <t>西宮東</t>
  </si>
  <si>
    <t>滝川</t>
  </si>
  <si>
    <t>白陵</t>
  </si>
  <si>
    <t>園田</t>
  </si>
  <si>
    <t>神戸国際附</t>
  </si>
  <si>
    <t>賢明</t>
  </si>
  <si>
    <t>武庫川大附</t>
  </si>
  <si>
    <t>甲南女</t>
  </si>
  <si>
    <t>甲子園</t>
  </si>
  <si>
    <t>神戸龍谷</t>
  </si>
  <si>
    <t>日ノ本</t>
  </si>
  <si>
    <t>報徳</t>
  </si>
  <si>
    <t>神戸第一</t>
  </si>
  <si>
    <t>市川</t>
  </si>
  <si>
    <t>洲本</t>
  </si>
  <si>
    <t>仁川</t>
  </si>
  <si>
    <t>須磨学園</t>
  </si>
  <si>
    <t>日生第三</t>
  </si>
  <si>
    <t>津名</t>
  </si>
  <si>
    <t>関学</t>
  </si>
  <si>
    <t>啓明</t>
  </si>
  <si>
    <t>洲本実</t>
  </si>
  <si>
    <t>夙川</t>
  </si>
  <si>
    <t>淡路三原</t>
  </si>
  <si>
    <t>甲陽</t>
  </si>
  <si>
    <t>神戸星城</t>
  </si>
  <si>
    <t>淡路</t>
  </si>
  <si>
    <t>芦屋学園</t>
  </si>
  <si>
    <t>須磨ノ浦</t>
  </si>
  <si>
    <t>甲南</t>
  </si>
  <si>
    <t>神戸弘陵</t>
  </si>
  <si>
    <t>雲雀丘</t>
  </si>
  <si>
    <t>滝川第二</t>
  </si>
  <si>
    <t>芦国中等</t>
  </si>
  <si>
    <t>神戸高専</t>
  </si>
  <si>
    <t>尼崎双星</t>
  </si>
  <si>
    <t>阪神地区</t>
  </si>
  <si>
    <t>神戸地区</t>
  </si>
  <si>
    <t>東播地区</t>
  </si>
  <si>
    <t>西播地区</t>
  </si>
  <si>
    <t>丹有地区</t>
  </si>
  <si>
    <t>但馬地区</t>
  </si>
  <si>
    <t>淡路地区</t>
  </si>
  <si>
    <t>猪名川</t>
  </si>
  <si>
    <t>№</t>
  </si>
  <si>
    <t>ﾌﾘｶﾞﾅ</t>
  </si>
  <si>
    <t>男子
団体</t>
  </si>
  <si>
    <t>女子
団体</t>
  </si>
  <si>
    <t>男子
個人</t>
  </si>
  <si>
    <t>女子
個人</t>
  </si>
  <si>
    <t>地区番号</t>
  </si>
  <si>
    <t>学校番号</t>
  </si>
  <si>
    <t>阪神</t>
  </si>
  <si>
    <t>神戸</t>
  </si>
  <si>
    <t>東播</t>
  </si>
  <si>
    <t>西播</t>
  </si>
  <si>
    <t>丹有</t>
  </si>
  <si>
    <t>但馬</t>
  </si>
  <si>
    <t>淡路</t>
  </si>
  <si>
    <t>℡</t>
  </si>
  <si>
    <t>①</t>
  </si>
  <si>
    <t>②</t>
  </si>
  <si>
    <t>③</t>
  </si>
  <si>
    <t>④</t>
  </si>
  <si>
    <t>日付</t>
  </si>
  <si>
    <t>松蔭</t>
  </si>
  <si>
    <t>百合</t>
  </si>
  <si>
    <t>山手</t>
  </si>
  <si>
    <t>常盤</t>
  </si>
  <si>
    <t>神戸野田</t>
  </si>
  <si>
    <t>愛徳</t>
  </si>
  <si>
    <t>但馬農</t>
  </si>
  <si>
    <t>生野学園</t>
  </si>
  <si>
    <t>小林聖心</t>
  </si>
  <si>
    <t>女学院</t>
  </si>
  <si>
    <t>親和</t>
  </si>
  <si>
    <t>神戸国際</t>
  </si>
  <si>
    <t>篠山東雲</t>
  </si>
  <si>
    <t>西宮香風</t>
  </si>
  <si>
    <t>阪神昆陽</t>
  </si>
  <si>
    <t>城内</t>
  </si>
  <si>
    <t>市尼崎工</t>
  </si>
  <si>
    <t>伊丹市立</t>
  </si>
  <si>
    <t>クラーク芦屋</t>
  </si>
  <si>
    <t>西宮甲英</t>
  </si>
  <si>
    <t>海星</t>
  </si>
  <si>
    <t>相生学院</t>
  </si>
  <si>
    <t>三田松聖</t>
  </si>
  <si>
    <t>大岡学園</t>
  </si>
  <si>
    <t>男子団体</t>
  </si>
  <si>
    <t>女子団体</t>
  </si>
  <si>
    <t>男子個人</t>
  </si>
  <si>
    <t>女子個人</t>
  </si>
  <si>
    <t>地区名
学校名</t>
  </si>
  <si>
    <t>学校名
校長名</t>
  </si>
  <si>
    <t>オープン
補欠選手</t>
  </si>
  <si>
    <t>※
オープン
選手２</t>
  </si>
  <si>
    <t>チェック画面</t>
  </si>
  <si>
    <t>蒼開</t>
  </si>
  <si>
    <t>神港橘</t>
  </si>
  <si>
    <t>姫路女学院</t>
  </si>
  <si>
    <t>神戸学院</t>
  </si>
  <si>
    <t>〒651-2274</t>
  </si>
  <si>
    <t>神戸市西区美賀多台9-1</t>
  </si>
  <si>
    <t>県立神戸高塚高等学校　安田博貴　宛</t>
  </si>
  <si>
    <t>補欠</t>
  </si>
  <si>
    <t>顧問E-mail</t>
  </si>
  <si>
    <t>顧問携帯番号</t>
  </si>
  <si>
    <t>審判員（3名以上も可・ご協力お願いします）</t>
  </si>
  <si>
    <t>彩星工科</t>
  </si>
  <si>
    <t>審判員e-mail携帯</t>
  </si>
  <si>
    <t>令和6年度　神戸市内高校剣道大会　申込書</t>
  </si>
  <si>
    <t>s151801@hyogo-c.ed.jp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</si>
</sst>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&quot;校&quot;"/>
    <numFmt numFmtId="179" formatCode="0&quot;名&quot;"/>
    <numFmt numFmtId="180" formatCode="[$-411]ge\.m\.d;@"/>
    <numFmt numFmtId="181" formatCode="aaaa"/>
    <numFmt numFmtId="182" formatCode="aaa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4"/>
      <name val="UD デジタル 教科書体 NP-B"/>
      <family val="1"/>
    </font>
    <font>
      <sz val="12"/>
      <name val="UD デジタル 教科書体 NP-B"/>
      <family val="1"/>
    </font>
    <font>
      <sz val="9"/>
      <name val="UD デジタル 教科書体 NP-B"/>
      <family val="1"/>
    </font>
    <font>
      <sz val="16"/>
      <name val="UD デジタル 教科書体 NP-B"/>
      <family val="1"/>
    </font>
    <font>
      <sz val="10"/>
      <name val="UD デジタル 教科書体 NP-B"/>
      <family val="1"/>
    </font>
    <font>
      <sz val="11"/>
      <name val="UD デジタル 教科書体 NP-B"/>
      <family val="1"/>
    </font>
    <font>
      <sz val="8"/>
      <name val="UD デジタル 教科書体 NP-B"/>
      <family val="1"/>
    </font>
    <font>
      <sz val="18"/>
      <name val="UD デジタル 教科書体 NP-B"/>
      <family val="1"/>
    </font>
    <font>
      <sz val="6"/>
      <name val="UD デジタル 教科書体 NP-B"/>
      <family val="1"/>
    </font>
    <font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UD デジタル 教科書体 NP-B"/>
      <family val="1"/>
    </font>
    <font>
      <sz val="20"/>
      <color indexed="9"/>
      <name val="UD デジタル 教科書体 NP-B"/>
      <family val="1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UD デジタル 教科書体 NP-B"/>
      <family val="1"/>
    </font>
    <font>
      <sz val="20"/>
      <color theme="0"/>
      <name val="UD デジタル 教科書体 NP-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left" vertical="top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shrinkToFit="1"/>
    </xf>
    <xf numFmtId="182" fontId="52" fillId="0" borderId="0" xfId="0" applyNumberFormat="1" applyFont="1" applyAlignment="1">
      <alignment horizontal="center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13" fillId="0" borderId="13" xfId="43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left" vertical="center"/>
      <protection locked="0"/>
    </xf>
    <xf numFmtId="0" fontId="9" fillId="33" borderId="17" xfId="0" applyFont="1" applyFill="1" applyBorder="1" applyAlignment="1" applyProtection="1">
      <alignment horizontal="left" vertical="center"/>
      <protection locked="0"/>
    </xf>
    <xf numFmtId="0" fontId="9" fillId="33" borderId="18" xfId="0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31" fontId="52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53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left" vertical="center"/>
    </xf>
    <xf numFmtId="31" fontId="5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27</xdr:row>
      <xdr:rowOff>9525</xdr:rowOff>
    </xdr:from>
    <xdr:to>
      <xdr:col>16</xdr:col>
      <xdr:colOff>323850</xdr:colOff>
      <xdr:row>27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6257925" y="8782050"/>
          <a:ext cx="3143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16</xdr:col>
      <xdr:colOff>9525</xdr:colOff>
      <xdr:row>29</xdr:row>
      <xdr:rowOff>0</xdr:rowOff>
    </xdr:from>
    <xdr:to>
      <xdr:col>16</xdr:col>
      <xdr:colOff>304800</xdr:colOff>
      <xdr:row>29</xdr:row>
      <xdr:rowOff>285750</xdr:rowOff>
    </xdr:to>
    <xdr:sp>
      <xdr:nvSpPr>
        <xdr:cNvPr id="2" name="Oval 3"/>
        <xdr:cNvSpPr>
          <a:spLocks/>
        </xdr:cNvSpPr>
      </xdr:nvSpPr>
      <xdr:spPr>
        <a:xfrm>
          <a:off x="6257925" y="9477375"/>
          <a:ext cx="2952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17</xdr:col>
      <xdr:colOff>133350</xdr:colOff>
      <xdr:row>0</xdr:row>
      <xdr:rowOff>552450</xdr:rowOff>
    </xdr:from>
    <xdr:to>
      <xdr:col>22</xdr:col>
      <xdr:colOff>381000</xdr:colOff>
      <xdr:row>31</xdr:row>
      <xdr:rowOff>19050</xdr:rowOff>
    </xdr:to>
    <xdr:sp>
      <xdr:nvSpPr>
        <xdr:cNvPr id="3" name="フレーム 3"/>
        <xdr:cNvSpPr>
          <a:spLocks/>
        </xdr:cNvSpPr>
      </xdr:nvSpPr>
      <xdr:spPr>
        <a:xfrm>
          <a:off x="6772275" y="552450"/>
          <a:ext cx="3838575" cy="9648825"/>
        </a:xfrm>
        <a:custGeom>
          <a:pathLst>
            <a:path h="9648826" w="3838574">
              <a:moveTo>
                <a:pt x="0" y="0"/>
              </a:moveTo>
              <a:lnTo>
                <a:pt x="3838574" y="0"/>
              </a:lnTo>
              <a:lnTo>
                <a:pt x="3838574" y="9648826"/>
              </a:lnTo>
              <a:lnTo>
                <a:pt x="0" y="9648826"/>
              </a:lnTo>
              <a:lnTo>
                <a:pt x="0" y="0"/>
              </a:lnTo>
              <a:close/>
              <a:moveTo>
                <a:pt x="0" y="0"/>
              </a:moveTo>
              <a:lnTo>
                <a:pt x="74200" y="74200"/>
              </a:lnTo>
              <a:lnTo>
                <a:pt x="74200" y="9574626"/>
              </a:lnTo>
              <a:lnTo>
                <a:pt x="3764374" y="9574626"/>
              </a:lnTo>
              <a:lnTo>
                <a:pt x="3764374" y="74200"/>
              </a:lnTo>
              <a:close/>
            </a:path>
          </a:pathLst>
        </a:custGeom>
        <a:solidFill>
          <a:srgbClr val="92D050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151801@hyogo-c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3"/>
  <sheetViews>
    <sheetView tabSelected="1" zoomScaleSheetLayoutView="100" zoomScalePageLayoutView="0" workbookViewId="0" topLeftCell="A1">
      <selection activeCell="A25" sqref="A25"/>
    </sheetView>
  </sheetViews>
  <sheetFormatPr defaultColWidth="5.375" defaultRowHeight="27.75" customHeight="1"/>
  <cols>
    <col min="1" max="19" width="5.125" style="3" customWidth="1"/>
    <col min="20" max="20" width="15.875" style="3" customWidth="1"/>
    <col min="21" max="21" width="5.125" style="3" customWidth="1"/>
    <col min="22" max="22" width="15.875" style="3" customWidth="1"/>
    <col min="23" max="29" width="12.50390625" style="3" customWidth="1"/>
    <col min="30" max="30" width="3.50390625" style="3" customWidth="1"/>
    <col min="31" max="31" width="11.625" style="3" customWidth="1"/>
    <col min="32" max="32" width="3.50390625" style="3" customWidth="1"/>
    <col min="33" max="34" width="9.50390625" style="3" customWidth="1"/>
    <col min="35" max="35" width="2.50390625" style="3" customWidth="1"/>
    <col min="36" max="36" width="3.50390625" style="3" customWidth="1"/>
    <col min="37" max="37" width="5.375" style="3" customWidth="1"/>
    <col min="38" max="44" width="11.375" style="3" customWidth="1"/>
    <col min="45" max="16384" width="5.375" style="3" customWidth="1"/>
  </cols>
  <sheetData>
    <row r="1" spans="1:44" ht="46.5" customHeight="1">
      <c r="A1" s="77" t="s">
        <v>270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  <c r="P1" s="71" t="s">
        <v>11</v>
      </c>
      <c r="Q1" s="72"/>
      <c r="R1" s="1"/>
      <c r="S1" s="83" t="s">
        <v>256</v>
      </c>
      <c r="T1" s="84"/>
      <c r="U1" s="84"/>
      <c r="V1" s="84"/>
      <c r="W1" s="2"/>
      <c r="X1" s="1"/>
      <c r="Y1" s="1"/>
      <c r="Z1" s="1"/>
      <c r="AA1" s="1"/>
      <c r="AB1" s="1"/>
      <c r="AC1" s="1"/>
      <c r="AL1" s="3" t="s">
        <v>195</v>
      </c>
      <c r="AM1" s="3" t="s">
        <v>196</v>
      </c>
      <c r="AN1" s="3" t="s">
        <v>197</v>
      </c>
      <c r="AO1" s="3" t="s">
        <v>198</v>
      </c>
      <c r="AP1" s="3" t="s">
        <v>199</v>
      </c>
      <c r="AQ1" s="3" t="s">
        <v>200</v>
      </c>
      <c r="AR1" s="3" t="s">
        <v>201</v>
      </c>
    </row>
    <row r="2" spans="1:46" ht="46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73">
        <f>IF(AG13="","",AG11*100+AG13)</f>
      </c>
      <c r="Q2" s="74"/>
      <c r="R2" s="4"/>
      <c r="S2" s="36"/>
      <c r="T2" s="36"/>
      <c r="U2" s="36"/>
      <c r="V2" s="36"/>
      <c r="W2" s="2"/>
      <c r="X2" s="5"/>
      <c r="Y2" s="5"/>
      <c r="Z2" s="5"/>
      <c r="AA2" s="5"/>
      <c r="AB2" s="5"/>
      <c r="AC2" s="1"/>
      <c r="AD2" s="3">
        <v>0</v>
      </c>
      <c r="AH2" s="3" t="s">
        <v>211</v>
      </c>
      <c r="AI2" s="3">
        <v>1</v>
      </c>
      <c r="AJ2" s="3" t="s">
        <v>203</v>
      </c>
      <c r="AL2" s="3" t="s">
        <v>1</v>
      </c>
      <c r="AM2" s="3" t="s">
        <v>1</v>
      </c>
      <c r="AN2" s="3" t="s">
        <v>1</v>
      </c>
      <c r="AO2" s="3" t="s">
        <v>1</v>
      </c>
      <c r="AP2" s="3" t="s">
        <v>1</v>
      </c>
      <c r="AQ2" s="3" t="s">
        <v>1</v>
      </c>
      <c r="AR2" s="3" t="s">
        <v>1</v>
      </c>
      <c r="AT2" s="3" t="s">
        <v>219</v>
      </c>
    </row>
    <row r="3" spans="1:46" ht="27.75" customHeight="1">
      <c r="A3" s="70" t="s">
        <v>12</v>
      </c>
      <c r="B3" s="70"/>
      <c r="C3" s="75">
        <v>45401</v>
      </c>
      <c r="D3" s="75"/>
      <c r="E3" s="75"/>
      <c r="F3" s="75"/>
      <c r="G3" s="44">
        <f>C3</f>
        <v>45401</v>
      </c>
      <c r="H3" s="7" t="s">
        <v>13</v>
      </c>
      <c r="I3" s="6"/>
      <c r="J3" s="70" t="s">
        <v>14</v>
      </c>
      <c r="K3" s="70"/>
      <c r="L3" s="9" t="s">
        <v>261</v>
      </c>
      <c r="M3" s="9"/>
      <c r="N3" s="76" t="s">
        <v>262</v>
      </c>
      <c r="O3" s="76"/>
      <c r="P3" s="76"/>
      <c r="Q3" s="76"/>
      <c r="R3" s="10"/>
      <c r="S3" s="36"/>
      <c r="T3" s="36"/>
      <c r="U3" s="36"/>
      <c r="V3" s="36"/>
      <c r="W3" s="8"/>
      <c r="X3" s="8"/>
      <c r="Y3" s="8"/>
      <c r="Z3" s="8"/>
      <c r="AA3" s="8"/>
      <c r="AB3" s="8"/>
      <c r="AC3" s="8"/>
      <c r="AD3" s="3">
        <v>1</v>
      </c>
      <c r="AE3" s="3" t="str">
        <f aca="true" t="shared" si="0" ref="AE3:AE19">IF($B$5="","",VLOOKUP(AD3,$AJ$3:$AS$63,$AG$11+2,0))</f>
        <v>東灘</v>
      </c>
      <c r="AF3" s="3">
        <v>1</v>
      </c>
      <c r="AH3" s="3" t="s">
        <v>212</v>
      </c>
      <c r="AI3" s="3">
        <v>2</v>
      </c>
      <c r="AJ3" s="3">
        <v>1</v>
      </c>
      <c r="AL3" s="3" t="s">
        <v>20</v>
      </c>
      <c r="AM3" s="3" t="s">
        <v>21</v>
      </c>
      <c r="AN3" s="3" t="s">
        <v>22</v>
      </c>
      <c r="AO3" s="3" t="s">
        <v>23</v>
      </c>
      <c r="AP3" s="3" t="s">
        <v>24</v>
      </c>
      <c r="AQ3" s="3" t="s">
        <v>99</v>
      </c>
      <c r="AR3" s="3" t="s">
        <v>173</v>
      </c>
      <c r="AT3" s="3" t="s">
        <v>220</v>
      </c>
    </row>
    <row r="4" spans="1:46" ht="27.75" customHeight="1">
      <c r="A4" s="6"/>
      <c r="B4" s="11"/>
      <c r="C4" s="11"/>
      <c r="D4" s="12"/>
      <c r="E4" s="11"/>
      <c r="F4" s="11"/>
      <c r="G4" s="11"/>
      <c r="H4" s="7"/>
      <c r="I4" s="6"/>
      <c r="J4" s="8"/>
      <c r="K4" s="8"/>
      <c r="L4" s="79" t="s">
        <v>263</v>
      </c>
      <c r="M4" s="79"/>
      <c r="N4" s="79"/>
      <c r="O4" s="79"/>
      <c r="P4" s="79"/>
      <c r="Q4" s="79"/>
      <c r="R4" s="10"/>
      <c r="S4" s="8"/>
      <c r="X4" s="8"/>
      <c r="Y4" s="8"/>
      <c r="Z4" s="8"/>
      <c r="AA4" s="8"/>
      <c r="AB4" s="8"/>
      <c r="AC4" s="8"/>
      <c r="AD4" s="3">
        <v>2</v>
      </c>
      <c r="AE4" s="3" t="str">
        <f t="shared" si="0"/>
        <v>御影</v>
      </c>
      <c r="AF4" s="3">
        <v>2</v>
      </c>
      <c r="AH4" s="3" t="s">
        <v>213</v>
      </c>
      <c r="AI4" s="3">
        <v>3</v>
      </c>
      <c r="AJ4" s="3">
        <v>2</v>
      </c>
      <c r="AL4" s="3" t="s">
        <v>25</v>
      </c>
      <c r="AM4" s="3" t="s">
        <v>26</v>
      </c>
      <c r="AN4" s="3" t="s">
        <v>27</v>
      </c>
      <c r="AO4" s="3" t="s">
        <v>142</v>
      </c>
      <c r="AP4" s="3" t="s">
        <v>29</v>
      </c>
      <c r="AQ4" s="3" t="s">
        <v>104</v>
      </c>
      <c r="AR4" s="3" t="s">
        <v>177</v>
      </c>
      <c r="AT4" s="3" t="s">
        <v>221</v>
      </c>
    </row>
    <row r="5" spans="1:46" ht="27.75" customHeight="1">
      <c r="A5" s="13" t="s">
        <v>0</v>
      </c>
      <c r="B5" s="67" t="s">
        <v>212</v>
      </c>
      <c r="C5" s="68"/>
      <c r="D5" s="69"/>
      <c r="E5" s="13" t="s">
        <v>1</v>
      </c>
      <c r="F5" s="67"/>
      <c r="G5" s="68"/>
      <c r="H5" s="69"/>
      <c r="J5" s="70" t="s">
        <v>15</v>
      </c>
      <c r="K5" s="70"/>
      <c r="L5" s="90" t="s">
        <v>271</v>
      </c>
      <c r="M5" s="90"/>
      <c r="N5" s="90"/>
      <c r="O5" s="90"/>
      <c r="P5" s="90"/>
      <c r="Q5" s="90"/>
      <c r="R5" s="14"/>
      <c r="S5" s="15" t="s">
        <v>252</v>
      </c>
      <c r="T5" s="16" t="str">
        <f>IF(AND(B5="",F5=""),"地区名と学校名を選んでください。",IF(F5="","学校名を選んでください。",IF(B5="","地区名を選んでください。"," ")))</f>
        <v>学校名を選んでください。</v>
      </c>
      <c r="AD5" s="3">
        <v>3</v>
      </c>
      <c r="AE5" s="3" t="str">
        <f t="shared" si="0"/>
        <v>神戸</v>
      </c>
      <c r="AF5" s="3">
        <v>3</v>
      </c>
      <c r="AH5" s="3" t="s">
        <v>214</v>
      </c>
      <c r="AI5" s="3">
        <v>4</v>
      </c>
      <c r="AJ5" s="3">
        <v>3</v>
      </c>
      <c r="AL5" s="3" t="s">
        <v>30</v>
      </c>
      <c r="AM5" s="3" t="s">
        <v>31</v>
      </c>
      <c r="AN5" s="3" t="s">
        <v>32</v>
      </c>
      <c r="AO5" s="3" t="s">
        <v>28</v>
      </c>
      <c r="AP5" s="3" t="s">
        <v>34</v>
      </c>
      <c r="AQ5" s="3" t="s">
        <v>109</v>
      </c>
      <c r="AR5" s="3" t="s">
        <v>180</v>
      </c>
      <c r="AT5" s="3" t="s">
        <v>222</v>
      </c>
    </row>
    <row r="6" spans="1:44" ht="14.25" customHeight="1">
      <c r="A6" s="17"/>
      <c r="E6" s="17"/>
      <c r="F6" s="17"/>
      <c r="G6" s="17"/>
      <c r="J6" s="17"/>
      <c r="K6" s="18"/>
      <c r="L6" s="18"/>
      <c r="M6" s="18"/>
      <c r="Q6" s="19"/>
      <c r="R6" s="19"/>
      <c r="S6" s="19"/>
      <c r="T6" s="19"/>
      <c r="U6" s="19"/>
      <c r="V6" s="19"/>
      <c r="W6" s="19"/>
      <c r="AB6" s="19"/>
      <c r="AC6" s="19"/>
      <c r="AD6" s="3">
        <v>4</v>
      </c>
      <c r="AE6" s="3" t="str">
        <f t="shared" si="0"/>
        <v>兵庫</v>
      </c>
      <c r="AF6" s="3">
        <v>4</v>
      </c>
      <c r="AH6" s="3" t="s">
        <v>215</v>
      </c>
      <c r="AI6" s="3">
        <v>5</v>
      </c>
      <c r="AJ6" s="3">
        <v>4</v>
      </c>
      <c r="AL6" s="3" t="s">
        <v>35</v>
      </c>
      <c r="AM6" s="3" t="s">
        <v>36</v>
      </c>
      <c r="AN6" s="3" t="s">
        <v>37</v>
      </c>
      <c r="AO6" s="3" t="s">
        <v>33</v>
      </c>
      <c r="AP6" s="3" t="s">
        <v>236</v>
      </c>
      <c r="AQ6" s="3" t="s">
        <v>230</v>
      </c>
      <c r="AR6" s="3" t="s">
        <v>182</v>
      </c>
    </row>
    <row r="7" spans="1:44" ht="27.75" customHeight="1">
      <c r="A7" s="40" t="s">
        <v>205</v>
      </c>
      <c r="B7" s="62" t="s">
        <v>2</v>
      </c>
      <c r="C7" s="66"/>
      <c r="D7" s="63"/>
      <c r="E7" s="62" t="s">
        <v>204</v>
      </c>
      <c r="F7" s="66"/>
      <c r="G7" s="63"/>
      <c r="H7" s="20" t="s">
        <v>3</v>
      </c>
      <c r="J7" s="37" t="s">
        <v>206</v>
      </c>
      <c r="K7" s="62" t="s">
        <v>2</v>
      </c>
      <c r="L7" s="66"/>
      <c r="M7" s="63"/>
      <c r="N7" s="62" t="s">
        <v>204</v>
      </c>
      <c r="O7" s="66"/>
      <c r="P7" s="63"/>
      <c r="Q7" s="20" t="s">
        <v>3</v>
      </c>
      <c r="R7" s="1"/>
      <c r="S7" s="62" t="s">
        <v>248</v>
      </c>
      <c r="T7" s="63"/>
      <c r="U7" s="62" t="s">
        <v>249</v>
      </c>
      <c r="V7" s="63"/>
      <c r="W7" s="1"/>
      <c r="AB7" s="1"/>
      <c r="AC7" s="1"/>
      <c r="AD7" s="3">
        <v>5</v>
      </c>
      <c r="AE7" s="3" t="str">
        <f t="shared" si="0"/>
        <v>夢野台</v>
      </c>
      <c r="AF7" s="3">
        <v>5</v>
      </c>
      <c r="AH7" s="3" t="s">
        <v>216</v>
      </c>
      <c r="AI7" s="3">
        <v>6</v>
      </c>
      <c r="AJ7" s="3">
        <v>5</v>
      </c>
      <c r="AL7" s="3" t="s">
        <v>40</v>
      </c>
      <c r="AM7" s="3" t="s">
        <v>41</v>
      </c>
      <c r="AN7" s="3" t="s">
        <v>42</v>
      </c>
      <c r="AO7" s="3" t="s">
        <v>38</v>
      </c>
      <c r="AP7" s="3" t="s">
        <v>74</v>
      </c>
      <c r="AQ7" s="3" t="s">
        <v>114</v>
      </c>
      <c r="AR7" s="3" t="s">
        <v>185</v>
      </c>
    </row>
    <row r="8" spans="1:44" ht="27.75" customHeight="1">
      <c r="A8" s="42" t="s">
        <v>4</v>
      </c>
      <c r="B8" s="45"/>
      <c r="C8" s="46"/>
      <c r="D8" s="47"/>
      <c r="E8" s="48"/>
      <c r="F8" s="49"/>
      <c r="G8" s="50"/>
      <c r="H8" s="21"/>
      <c r="J8" s="38" t="s">
        <v>4</v>
      </c>
      <c r="K8" s="45"/>
      <c r="L8" s="46"/>
      <c r="M8" s="47"/>
      <c r="N8" s="51"/>
      <c r="O8" s="52"/>
      <c r="P8" s="53"/>
      <c r="Q8" s="21"/>
      <c r="R8" s="22"/>
      <c r="S8" s="13" t="s">
        <v>4</v>
      </c>
      <c r="T8" s="16" t="str">
        <f aca="true" t="shared" si="1" ref="T8:T14">IF(B8=""," ",IF(AND(E8="",H8=""),"振り仮名と学年を入力してください。",IF(E8="","振り仮名を入力して下さい。",IF(H8="","学年を入力して下さい。"," "))))</f>
        <v> </v>
      </c>
      <c r="U8" s="13" t="s">
        <v>4</v>
      </c>
      <c r="V8" s="16" t="str">
        <f>IF(K8=""," ",IF(AND(N8="",Q8=""),"振り仮名と学年を入力してください。",IF(N8="","振り仮名を入力して下さい。",IF(Q8="","学年を入力して下さい。"," "))))</f>
        <v> </v>
      </c>
      <c r="W8" s="23"/>
      <c r="AB8" s="23"/>
      <c r="AC8" s="23"/>
      <c r="AD8" s="3">
        <v>6</v>
      </c>
      <c r="AE8" s="3" t="str">
        <f t="shared" si="0"/>
        <v>神戸鈴蘭台</v>
      </c>
      <c r="AF8" s="3">
        <v>6</v>
      </c>
      <c r="AH8" s="3" t="s">
        <v>217</v>
      </c>
      <c r="AI8" s="3">
        <v>7</v>
      </c>
      <c r="AJ8" s="3">
        <v>6</v>
      </c>
      <c r="AL8" s="3" t="s">
        <v>45</v>
      </c>
      <c r="AM8" s="3" t="s">
        <v>46</v>
      </c>
      <c r="AN8" s="3" t="s">
        <v>47</v>
      </c>
      <c r="AO8" s="3" t="s">
        <v>43</v>
      </c>
      <c r="AP8" s="3" t="s">
        <v>39</v>
      </c>
      <c r="AQ8" s="3" t="s">
        <v>118</v>
      </c>
      <c r="AR8" s="3" t="s">
        <v>257</v>
      </c>
    </row>
    <row r="9" spans="1:44" ht="27.75" customHeight="1">
      <c r="A9" s="42" t="s">
        <v>5</v>
      </c>
      <c r="B9" s="45"/>
      <c r="C9" s="46"/>
      <c r="D9" s="47"/>
      <c r="E9" s="48"/>
      <c r="F9" s="49"/>
      <c r="G9" s="50"/>
      <c r="H9" s="21"/>
      <c r="J9" s="38" t="s">
        <v>5</v>
      </c>
      <c r="K9" s="45"/>
      <c r="L9" s="46"/>
      <c r="M9" s="47"/>
      <c r="N9" s="51"/>
      <c r="O9" s="52"/>
      <c r="P9" s="53"/>
      <c r="Q9" s="21"/>
      <c r="R9" s="22"/>
      <c r="S9" s="13" t="s">
        <v>5</v>
      </c>
      <c r="T9" s="16" t="str">
        <f t="shared" si="1"/>
        <v> </v>
      </c>
      <c r="U9" s="13" t="s">
        <v>5</v>
      </c>
      <c r="V9" s="16" t="str">
        <f aca="true" t="shared" si="2" ref="V9:V14">IF(K9=""," ",IF(AND(N9="",Q9=""),"振り仮名と学年を入力してください。",IF(N9="","振り仮名を入力して下さい。",IF(Q9="","学年を入力して下さい。"," "))))</f>
        <v> </v>
      </c>
      <c r="W9" s="23"/>
      <c r="X9" s="23"/>
      <c r="Y9" s="23"/>
      <c r="Z9" s="23"/>
      <c r="AA9" s="23"/>
      <c r="AB9" s="23"/>
      <c r="AC9" s="23"/>
      <c r="AD9" s="3">
        <v>7</v>
      </c>
      <c r="AE9" s="3" t="str">
        <f t="shared" si="0"/>
        <v>神戸甲北</v>
      </c>
      <c r="AF9" s="3">
        <v>7</v>
      </c>
      <c r="AJ9" s="3">
        <v>7</v>
      </c>
      <c r="AL9" s="3" t="s">
        <v>50</v>
      </c>
      <c r="AM9" s="3" t="s">
        <v>51</v>
      </c>
      <c r="AN9" s="3" t="s">
        <v>52</v>
      </c>
      <c r="AO9" s="3" t="s">
        <v>48</v>
      </c>
      <c r="AP9" s="3" t="s">
        <v>44</v>
      </c>
      <c r="AQ9" s="3" t="s">
        <v>123</v>
      </c>
      <c r="AR9" s="3">
        <f>IF($S$3="","",$S$3)</f>
      </c>
    </row>
    <row r="10" spans="1:43" ht="27.75" customHeight="1">
      <c r="A10" s="42" t="s">
        <v>6</v>
      </c>
      <c r="B10" s="45"/>
      <c r="C10" s="46"/>
      <c r="D10" s="47"/>
      <c r="E10" s="48"/>
      <c r="F10" s="49"/>
      <c r="G10" s="50"/>
      <c r="H10" s="21"/>
      <c r="J10" s="38" t="s">
        <v>6</v>
      </c>
      <c r="K10" s="45"/>
      <c r="L10" s="46"/>
      <c r="M10" s="47"/>
      <c r="N10" s="51"/>
      <c r="O10" s="52"/>
      <c r="P10" s="53"/>
      <c r="Q10" s="21"/>
      <c r="R10" s="22"/>
      <c r="S10" s="13" t="s">
        <v>6</v>
      </c>
      <c r="T10" s="16" t="str">
        <f t="shared" si="1"/>
        <v> </v>
      </c>
      <c r="U10" s="13" t="s">
        <v>6</v>
      </c>
      <c r="V10" s="16" t="str">
        <f t="shared" si="2"/>
        <v> </v>
      </c>
      <c r="W10" s="23"/>
      <c r="X10" s="23"/>
      <c r="Y10" s="23"/>
      <c r="Z10" s="23"/>
      <c r="AA10" s="23"/>
      <c r="AB10" s="23"/>
      <c r="AC10" s="23"/>
      <c r="AD10" s="3">
        <v>8</v>
      </c>
      <c r="AE10" s="3" t="str">
        <f t="shared" si="0"/>
        <v>長田</v>
      </c>
      <c r="AF10" s="3">
        <v>8</v>
      </c>
      <c r="AG10" s="3" t="s">
        <v>209</v>
      </c>
      <c r="AJ10" s="3">
        <v>8</v>
      </c>
      <c r="AL10" s="3" t="s">
        <v>55</v>
      </c>
      <c r="AM10" s="3" t="s">
        <v>56</v>
      </c>
      <c r="AN10" s="3" t="s">
        <v>57</v>
      </c>
      <c r="AO10" s="3" t="s">
        <v>53</v>
      </c>
      <c r="AP10" s="3" t="s">
        <v>49</v>
      </c>
      <c r="AQ10" s="3" t="s">
        <v>128</v>
      </c>
    </row>
    <row r="11" spans="1:43" ht="27.75" customHeight="1">
      <c r="A11" s="42" t="s">
        <v>7</v>
      </c>
      <c r="B11" s="45"/>
      <c r="C11" s="46"/>
      <c r="D11" s="47"/>
      <c r="E11" s="48"/>
      <c r="F11" s="49"/>
      <c r="G11" s="50"/>
      <c r="H11" s="21"/>
      <c r="J11" s="38" t="s">
        <v>7</v>
      </c>
      <c r="K11" s="45"/>
      <c r="L11" s="46"/>
      <c r="M11" s="47"/>
      <c r="N11" s="51"/>
      <c r="O11" s="52"/>
      <c r="P11" s="53"/>
      <c r="Q11" s="21"/>
      <c r="R11" s="22"/>
      <c r="S11" s="13" t="s">
        <v>7</v>
      </c>
      <c r="T11" s="16" t="str">
        <f t="shared" si="1"/>
        <v> </v>
      </c>
      <c r="U11" s="13" t="s">
        <v>7</v>
      </c>
      <c r="V11" s="16" t="str">
        <f t="shared" si="2"/>
        <v> </v>
      </c>
      <c r="W11" s="23"/>
      <c r="X11" s="23"/>
      <c r="Y11" s="23"/>
      <c r="Z11" s="23"/>
      <c r="AA11" s="23"/>
      <c r="AB11" s="23"/>
      <c r="AC11" s="23"/>
      <c r="AD11" s="3">
        <v>9</v>
      </c>
      <c r="AE11" s="3" t="str">
        <f t="shared" si="0"/>
        <v>神戸北</v>
      </c>
      <c r="AF11" s="3">
        <v>9</v>
      </c>
      <c r="AG11" s="3">
        <f>IF(B5="","",VLOOKUP(B5,$AH$2:$AI$8,2,0))</f>
        <v>2</v>
      </c>
      <c r="AJ11" s="3">
        <v>9</v>
      </c>
      <c r="AL11" s="3" t="s">
        <v>60</v>
      </c>
      <c r="AM11" s="3" t="s">
        <v>61</v>
      </c>
      <c r="AN11" s="3" t="s">
        <v>62</v>
      </c>
      <c r="AO11" s="3" t="s">
        <v>58</v>
      </c>
      <c r="AP11" s="3" t="s">
        <v>54</v>
      </c>
      <c r="AQ11" s="3" t="s">
        <v>133</v>
      </c>
    </row>
    <row r="12" spans="1:43" ht="27.75" customHeight="1">
      <c r="A12" s="42" t="s">
        <v>8</v>
      </c>
      <c r="B12" s="45"/>
      <c r="C12" s="46"/>
      <c r="D12" s="47"/>
      <c r="E12" s="48"/>
      <c r="F12" s="49"/>
      <c r="G12" s="50"/>
      <c r="H12" s="21"/>
      <c r="J12" s="38" t="s">
        <v>8</v>
      </c>
      <c r="K12" s="45"/>
      <c r="L12" s="46"/>
      <c r="M12" s="47"/>
      <c r="N12" s="51"/>
      <c r="O12" s="52"/>
      <c r="P12" s="53"/>
      <c r="Q12" s="21"/>
      <c r="R12" s="22"/>
      <c r="S12" s="13" t="s">
        <v>8</v>
      </c>
      <c r="T12" s="16" t="str">
        <f t="shared" si="1"/>
        <v> </v>
      </c>
      <c r="U12" s="13" t="s">
        <v>8</v>
      </c>
      <c r="V12" s="16" t="str">
        <f t="shared" si="2"/>
        <v> </v>
      </c>
      <c r="W12" s="23"/>
      <c r="X12" s="23"/>
      <c r="Y12" s="23"/>
      <c r="Z12" s="23"/>
      <c r="AA12" s="23"/>
      <c r="AB12" s="23"/>
      <c r="AC12" s="23"/>
      <c r="AD12" s="3">
        <v>10</v>
      </c>
      <c r="AE12" s="3" t="str">
        <f t="shared" si="0"/>
        <v>星陵</v>
      </c>
      <c r="AF12" s="3">
        <v>10</v>
      </c>
      <c r="AG12" s="3" t="s">
        <v>210</v>
      </c>
      <c r="AJ12" s="3">
        <v>10</v>
      </c>
      <c r="AL12" s="3" t="s">
        <v>65</v>
      </c>
      <c r="AM12" s="3" t="s">
        <v>66</v>
      </c>
      <c r="AN12" s="3" t="s">
        <v>67</v>
      </c>
      <c r="AO12" s="3" t="s">
        <v>63</v>
      </c>
      <c r="AP12" s="3" t="s">
        <v>59</v>
      </c>
      <c r="AQ12" s="3" t="s">
        <v>138</v>
      </c>
    </row>
    <row r="13" spans="1:43" ht="27.75" customHeight="1">
      <c r="A13" s="42" t="s">
        <v>9</v>
      </c>
      <c r="B13" s="45"/>
      <c r="C13" s="46"/>
      <c r="D13" s="47"/>
      <c r="E13" s="51"/>
      <c r="F13" s="52"/>
      <c r="G13" s="53"/>
      <c r="H13" s="21"/>
      <c r="J13" s="38" t="s">
        <v>9</v>
      </c>
      <c r="K13" s="45"/>
      <c r="L13" s="46"/>
      <c r="M13" s="47"/>
      <c r="N13" s="51"/>
      <c r="O13" s="52"/>
      <c r="P13" s="53"/>
      <c r="Q13" s="21"/>
      <c r="R13" s="22"/>
      <c r="S13" s="13" t="s">
        <v>9</v>
      </c>
      <c r="T13" s="16" t="str">
        <f t="shared" si="1"/>
        <v> </v>
      </c>
      <c r="U13" s="13" t="s">
        <v>9</v>
      </c>
      <c r="V13" s="16" t="str">
        <f t="shared" si="2"/>
        <v> </v>
      </c>
      <c r="W13" s="23"/>
      <c r="X13" s="23"/>
      <c r="Y13" s="23"/>
      <c r="Z13" s="23"/>
      <c r="AA13" s="23"/>
      <c r="AB13" s="23"/>
      <c r="AC13" s="23"/>
      <c r="AD13" s="3">
        <v>11</v>
      </c>
      <c r="AE13" s="3" t="str">
        <f t="shared" si="0"/>
        <v>北須磨</v>
      </c>
      <c r="AF13" s="3">
        <v>11</v>
      </c>
      <c r="AG13" s="3">
        <f>IF(F5="","",VLOOKUP(F5,$AE$3:$AF$63,2,0))</f>
      </c>
      <c r="AJ13" s="3">
        <v>11</v>
      </c>
      <c r="AL13" s="3" t="s">
        <v>70</v>
      </c>
      <c r="AM13" s="3" t="s">
        <v>71</v>
      </c>
      <c r="AN13" s="3" t="s">
        <v>72</v>
      </c>
      <c r="AO13" s="3" t="s">
        <v>68</v>
      </c>
      <c r="AP13" s="3" t="s">
        <v>64</v>
      </c>
      <c r="AQ13" s="3" t="s">
        <v>143</v>
      </c>
    </row>
    <row r="14" spans="1:43" ht="27.75" customHeight="1">
      <c r="A14" s="42" t="s">
        <v>10</v>
      </c>
      <c r="B14" s="45"/>
      <c r="C14" s="46"/>
      <c r="D14" s="47"/>
      <c r="E14" s="51"/>
      <c r="F14" s="52"/>
      <c r="G14" s="53"/>
      <c r="H14" s="21"/>
      <c r="J14" s="38" t="s">
        <v>10</v>
      </c>
      <c r="K14" s="45"/>
      <c r="L14" s="46"/>
      <c r="M14" s="47"/>
      <c r="N14" s="51"/>
      <c r="O14" s="52"/>
      <c r="P14" s="53"/>
      <c r="Q14" s="21"/>
      <c r="R14" s="22"/>
      <c r="S14" s="13" t="s">
        <v>10</v>
      </c>
      <c r="T14" s="16" t="str">
        <f t="shared" si="1"/>
        <v> </v>
      </c>
      <c r="U14" s="13" t="s">
        <v>10</v>
      </c>
      <c r="V14" s="16" t="str">
        <f t="shared" si="2"/>
        <v> </v>
      </c>
      <c r="W14" s="23"/>
      <c r="X14" s="23"/>
      <c r="Y14" s="23"/>
      <c r="Z14" s="23"/>
      <c r="AA14" s="23"/>
      <c r="AB14" s="23"/>
      <c r="AC14" s="23"/>
      <c r="AD14" s="3">
        <v>12</v>
      </c>
      <c r="AE14" s="3" t="str">
        <f t="shared" si="0"/>
        <v>舞子</v>
      </c>
      <c r="AF14" s="3">
        <v>12</v>
      </c>
      <c r="AJ14" s="3">
        <v>12</v>
      </c>
      <c r="AL14" s="3" t="s">
        <v>75</v>
      </c>
      <c r="AM14" s="3" t="s">
        <v>76</v>
      </c>
      <c r="AN14" s="3" t="s">
        <v>77</v>
      </c>
      <c r="AO14" s="3" t="s">
        <v>73</v>
      </c>
      <c r="AP14" s="3" t="s">
        <v>69</v>
      </c>
      <c r="AQ14" s="3" t="s">
        <v>148</v>
      </c>
    </row>
    <row r="15" spans="30:43" ht="14.25" customHeight="1">
      <c r="AD15" s="3">
        <v>13</v>
      </c>
      <c r="AE15" s="3" t="str">
        <f t="shared" si="0"/>
        <v>伊川谷</v>
      </c>
      <c r="AF15" s="3">
        <v>13</v>
      </c>
      <c r="AJ15" s="3">
        <v>13</v>
      </c>
      <c r="AL15" s="3" t="s">
        <v>79</v>
      </c>
      <c r="AM15" s="3" t="s">
        <v>80</v>
      </c>
      <c r="AN15" s="3" t="s">
        <v>81</v>
      </c>
      <c r="AO15" s="3" t="s">
        <v>78</v>
      </c>
      <c r="AP15" s="3" t="s">
        <v>246</v>
      </c>
      <c r="AQ15" s="3" t="s">
        <v>247</v>
      </c>
    </row>
    <row r="16" spans="1:43" ht="27.75" customHeight="1">
      <c r="A16" s="40" t="s">
        <v>207</v>
      </c>
      <c r="B16" s="62" t="s">
        <v>2</v>
      </c>
      <c r="C16" s="66"/>
      <c r="D16" s="63"/>
      <c r="E16" s="62" t="s">
        <v>204</v>
      </c>
      <c r="F16" s="66"/>
      <c r="G16" s="63"/>
      <c r="H16" s="20" t="s">
        <v>3</v>
      </c>
      <c r="J16" s="37" t="s">
        <v>208</v>
      </c>
      <c r="K16" s="62" t="s">
        <v>2</v>
      </c>
      <c r="L16" s="66"/>
      <c r="M16" s="63"/>
      <c r="N16" s="62" t="s">
        <v>204</v>
      </c>
      <c r="O16" s="66"/>
      <c r="P16" s="63"/>
      <c r="Q16" s="20" t="s">
        <v>3</v>
      </c>
      <c r="R16" s="1"/>
      <c r="S16" s="64" t="s">
        <v>250</v>
      </c>
      <c r="T16" s="64"/>
      <c r="U16" s="64" t="s">
        <v>251</v>
      </c>
      <c r="V16" s="64"/>
      <c r="W16" s="1"/>
      <c r="X16" s="1"/>
      <c r="Y16" s="1"/>
      <c r="Z16" s="1"/>
      <c r="AA16" s="1"/>
      <c r="AB16" s="1"/>
      <c r="AC16" s="1"/>
      <c r="AD16" s="3">
        <v>14</v>
      </c>
      <c r="AE16" s="3" t="str">
        <f t="shared" si="0"/>
        <v>伊川谷北</v>
      </c>
      <c r="AF16" s="3">
        <v>14</v>
      </c>
      <c r="AJ16" s="3">
        <v>14</v>
      </c>
      <c r="AL16" s="3" t="s">
        <v>83</v>
      </c>
      <c r="AM16" s="3" t="s">
        <v>84</v>
      </c>
      <c r="AN16" s="3" t="s">
        <v>85</v>
      </c>
      <c r="AO16" s="3" t="s">
        <v>82</v>
      </c>
      <c r="AP16" s="3">
        <f>IF($S$3="","",$S$3)</f>
      </c>
      <c r="AQ16" s="3" t="s">
        <v>231</v>
      </c>
    </row>
    <row r="17" spans="1:43" ht="27.75" customHeight="1">
      <c r="A17" s="41">
        <v>1</v>
      </c>
      <c r="B17" s="45"/>
      <c r="C17" s="46"/>
      <c r="D17" s="47"/>
      <c r="E17" s="48"/>
      <c r="F17" s="49"/>
      <c r="G17" s="50"/>
      <c r="H17" s="21"/>
      <c r="J17" s="39">
        <v>1</v>
      </c>
      <c r="K17" s="45"/>
      <c r="L17" s="46"/>
      <c r="M17" s="47"/>
      <c r="N17" s="51"/>
      <c r="O17" s="52"/>
      <c r="P17" s="53"/>
      <c r="Q17" s="21"/>
      <c r="R17" s="22"/>
      <c r="S17" s="24">
        <f aca="true" t="shared" si="3" ref="S17:S23">A17</f>
        <v>1</v>
      </c>
      <c r="T17" s="16" t="str">
        <f aca="true" t="shared" si="4" ref="T17:T22">IF(B17=""," ",IF(AND(E17="",H17=""),"振り仮名と学年を入力してください。",IF(E17="","振り仮名を入力して下さい。",IF(H17="","学年を入力して下さい。"," "))))</f>
        <v> </v>
      </c>
      <c r="U17" s="24">
        <f aca="true" t="shared" si="5" ref="U17:U23">J17</f>
        <v>1</v>
      </c>
      <c r="V17" s="16" t="str">
        <f aca="true" t="shared" si="6" ref="V17:V22">IF(K17=""," ",IF(AND(N17="",Q17=""),"振り仮名と学年を入力してください。",IF(N17="","振り仮名を入力して下さい。",IF(Q17="","学年を入力して下さい。"," "))))</f>
        <v> </v>
      </c>
      <c r="W17" s="1"/>
      <c r="X17" s="1"/>
      <c r="Y17" s="1"/>
      <c r="Z17" s="1"/>
      <c r="AA17" s="1"/>
      <c r="AB17" s="1"/>
      <c r="AC17" s="1"/>
      <c r="AD17" s="3">
        <v>15</v>
      </c>
      <c r="AE17" s="3" t="str">
        <f t="shared" si="0"/>
        <v>須磨東</v>
      </c>
      <c r="AF17" s="3">
        <v>15</v>
      </c>
      <c r="AJ17" s="3">
        <v>15</v>
      </c>
      <c r="AL17" s="3" t="s">
        <v>87</v>
      </c>
      <c r="AM17" s="3" t="s">
        <v>88</v>
      </c>
      <c r="AN17" s="3" t="s">
        <v>89</v>
      </c>
      <c r="AO17" s="3" t="s">
        <v>86</v>
      </c>
      <c r="AQ17" s="3">
        <f>IF($S$3="","",$S$3)</f>
      </c>
    </row>
    <row r="18" spans="1:41" ht="27.75" customHeight="1">
      <c r="A18" s="41">
        <v>2</v>
      </c>
      <c r="B18" s="45"/>
      <c r="C18" s="46"/>
      <c r="D18" s="47"/>
      <c r="E18" s="48"/>
      <c r="F18" s="49"/>
      <c r="G18" s="50"/>
      <c r="H18" s="21"/>
      <c r="J18" s="39">
        <v>2</v>
      </c>
      <c r="K18" s="45"/>
      <c r="L18" s="46"/>
      <c r="M18" s="47"/>
      <c r="N18" s="51"/>
      <c r="O18" s="52"/>
      <c r="P18" s="53"/>
      <c r="Q18" s="21"/>
      <c r="R18" s="22"/>
      <c r="S18" s="24">
        <f t="shared" si="3"/>
        <v>2</v>
      </c>
      <c r="T18" s="16" t="str">
        <f t="shared" si="4"/>
        <v> </v>
      </c>
      <c r="U18" s="24">
        <f t="shared" si="5"/>
        <v>2</v>
      </c>
      <c r="V18" s="16" t="str">
        <f t="shared" si="6"/>
        <v> </v>
      </c>
      <c r="W18" s="1"/>
      <c r="X18" s="1"/>
      <c r="Y18" s="1"/>
      <c r="Z18" s="1"/>
      <c r="AA18" s="1"/>
      <c r="AB18" s="1"/>
      <c r="AC18" s="1"/>
      <c r="AD18" s="3">
        <v>16</v>
      </c>
      <c r="AE18" s="3" t="str">
        <f t="shared" si="0"/>
        <v>須磨友が丘</v>
      </c>
      <c r="AF18" s="3">
        <v>16</v>
      </c>
      <c r="AJ18" s="3">
        <v>16</v>
      </c>
      <c r="AL18" s="3" t="s">
        <v>192</v>
      </c>
      <c r="AM18" s="3" t="s">
        <v>92</v>
      </c>
      <c r="AN18" s="3" t="s">
        <v>93</v>
      </c>
      <c r="AO18" s="3" t="s">
        <v>90</v>
      </c>
    </row>
    <row r="19" spans="1:41" ht="27.75" customHeight="1">
      <c r="A19" s="41">
        <v>3</v>
      </c>
      <c r="B19" s="45"/>
      <c r="C19" s="46"/>
      <c r="D19" s="47"/>
      <c r="E19" s="48"/>
      <c r="F19" s="49"/>
      <c r="G19" s="50"/>
      <c r="H19" s="21"/>
      <c r="J19" s="39">
        <v>3</v>
      </c>
      <c r="K19" s="45"/>
      <c r="L19" s="46"/>
      <c r="M19" s="47"/>
      <c r="N19" s="51"/>
      <c r="O19" s="52"/>
      <c r="P19" s="53"/>
      <c r="Q19" s="21"/>
      <c r="R19" s="22"/>
      <c r="S19" s="24">
        <f t="shared" si="3"/>
        <v>3</v>
      </c>
      <c r="T19" s="16" t="str">
        <f t="shared" si="4"/>
        <v> </v>
      </c>
      <c r="U19" s="24">
        <f t="shared" si="5"/>
        <v>3</v>
      </c>
      <c r="V19" s="16" t="str">
        <f t="shared" si="6"/>
        <v> </v>
      </c>
      <c r="W19" s="1"/>
      <c r="X19" s="1"/>
      <c r="Y19" s="1"/>
      <c r="Z19" s="1"/>
      <c r="AA19" s="1"/>
      <c r="AB19" s="1"/>
      <c r="AC19" s="1"/>
      <c r="AD19" s="3">
        <v>17</v>
      </c>
      <c r="AE19" s="3" t="str">
        <f t="shared" si="0"/>
        <v>神戸高塚</v>
      </c>
      <c r="AF19" s="3">
        <v>17</v>
      </c>
      <c r="AJ19" s="3">
        <v>17</v>
      </c>
      <c r="AL19" s="3" t="s">
        <v>91</v>
      </c>
      <c r="AM19" s="3" t="s">
        <v>96</v>
      </c>
      <c r="AN19" s="3" t="s">
        <v>97</v>
      </c>
      <c r="AO19" s="3" t="s">
        <v>94</v>
      </c>
    </row>
    <row r="20" spans="1:29" ht="27.75" customHeight="1">
      <c r="A20" s="41">
        <v>4</v>
      </c>
      <c r="B20" s="45"/>
      <c r="C20" s="46"/>
      <c r="D20" s="47"/>
      <c r="E20" s="48"/>
      <c r="F20" s="49"/>
      <c r="G20" s="50"/>
      <c r="H20" s="21"/>
      <c r="J20" s="39">
        <v>4</v>
      </c>
      <c r="K20" s="45"/>
      <c r="L20" s="46"/>
      <c r="M20" s="47"/>
      <c r="N20" s="51"/>
      <c r="O20" s="52"/>
      <c r="P20" s="53"/>
      <c r="Q20" s="21"/>
      <c r="R20" s="22"/>
      <c r="S20" s="24">
        <f>A20</f>
        <v>4</v>
      </c>
      <c r="T20" s="16" t="str">
        <f t="shared" si="4"/>
        <v> </v>
      </c>
      <c r="U20" s="24">
        <f>J20</f>
        <v>4</v>
      </c>
      <c r="V20" s="16" t="str">
        <f t="shared" si="6"/>
        <v> </v>
      </c>
      <c r="W20" s="1"/>
      <c r="X20" s="1"/>
      <c r="Y20" s="1"/>
      <c r="Z20" s="1"/>
      <c r="AA20" s="1"/>
      <c r="AB20" s="1"/>
      <c r="AC20" s="1"/>
    </row>
    <row r="21" spans="1:41" ht="27.75" customHeight="1">
      <c r="A21" s="41" t="s">
        <v>264</v>
      </c>
      <c r="B21" s="45"/>
      <c r="C21" s="46"/>
      <c r="D21" s="47"/>
      <c r="E21" s="48"/>
      <c r="F21" s="49"/>
      <c r="G21" s="50"/>
      <c r="H21" s="21"/>
      <c r="J21" s="39" t="s">
        <v>264</v>
      </c>
      <c r="K21" s="45"/>
      <c r="L21" s="46"/>
      <c r="M21" s="47"/>
      <c r="N21" s="51"/>
      <c r="O21" s="52"/>
      <c r="P21" s="53"/>
      <c r="Q21" s="21"/>
      <c r="R21" s="22"/>
      <c r="S21" s="24" t="str">
        <f t="shared" si="3"/>
        <v>補欠</v>
      </c>
      <c r="T21" s="16" t="str">
        <f t="shared" si="4"/>
        <v> </v>
      </c>
      <c r="U21" s="24" t="str">
        <f t="shared" si="5"/>
        <v>補欠</v>
      </c>
      <c r="V21" s="16" t="str">
        <f t="shared" si="6"/>
        <v> </v>
      </c>
      <c r="W21" s="1"/>
      <c r="X21" s="1"/>
      <c r="Y21" s="1"/>
      <c r="Z21" s="1"/>
      <c r="AA21" s="1"/>
      <c r="AB21" s="1"/>
      <c r="AC21" s="1"/>
      <c r="AD21" s="3">
        <v>18</v>
      </c>
      <c r="AE21" s="3" t="str">
        <f aca="true" t="shared" si="7" ref="AE21:AE63">IF($B$5="","",VLOOKUP(AD21,$AJ$3:$AS$63,$AG$11+2,0))</f>
        <v>兵庫工</v>
      </c>
      <c r="AF21" s="3">
        <v>18</v>
      </c>
      <c r="AJ21" s="3">
        <v>18</v>
      </c>
      <c r="AL21" s="3" t="s">
        <v>95</v>
      </c>
      <c r="AM21" s="3" t="s">
        <v>101</v>
      </c>
      <c r="AN21" s="3" t="s">
        <v>102</v>
      </c>
      <c r="AO21" s="3" t="s">
        <v>98</v>
      </c>
    </row>
    <row r="22" spans="1:41" ht="27.75" customHeight="1" hidden="1">
      <c r="A22" s="25" t="s">
        <v>254</v>
      </c>
      <c r="B22" s="58"/>
      <c r="C22" s="59"/>
      <c r="D22" s="60"/>
      <c r="E22" s="80"/>
      <c r="F22" s="81"/>
      <c r="G22" s="82"/>
      <c r="H22" s="26"/>
      <c r="J22" s="25" t="s">
        <v>254</v>
      </c>
      <c r="K22" s="58"/>
      <c r="L22" s="59"/>
      <c r="M22" s="60"/>
      <c r="N22" s="80"/>
      <c r="O22" s="81"/>
      <c r="P22" s="82"/>
      <c r="Q22" s="26"/>
      <c r="R22" s="22"/>
      <c r="S22" s="25" t="str">
        <f t="shared" si="3"/>
        <v>オープン
補欠選手</v>
      </c>
      <c r="T22" s="27" t="str">
        <f t="shared" si="4"/>
        <v> </v>
      </c>
      <c r="U22" s="25" t="str">
        <f t="shared" si="5"/>
        <v>オープン
補欠選手</v>
      </c>
      <c r="V22" s="27" t="str">
        <f t="shared" si="6"/>
        <v> </v>
      </c>
      <c r="W22" s="1"/>
      <c r="X22" s="1"/>
      <c r="Y22" s="1"/>
      <c r="Z22" s="1"/>
      <c r="AA22" s="1"/>
      <c r="AB22" s="1"/>
      <c r="AC22" s="1"/>
      <c r="AD22" s="3">
        <v>19</v>
      </c>
      <c r="AE22" s="3" t="str">
        <f t="shared" si="7"/>
        <v>神戸商</v>
      </c>
      <c r="AF22" s="3">
        <v>19</v>
      </c>
      <c r="AJ22" s="3">
        <v>19</v>
      </c>
      <c r="AL22" s="3" t="s">
        <v>100</v>
      </c>
      <c r="AM22" s="3" t="s">
        <v>106</v>
      </c>
      <c r="AN22" s="3" t="s">
        <v>107</v>
      </c>
      <c r="AO22" s="3" t="s">
        <v>103</v>
      </c>
    </row>
    <row r="23" spans="1:41" ht="27.75" customHeight="1" hidden="1">
      <c r="A23" s="25" t="s">
        <v>255</v>
      </c>
      <c r="B23" s="58"/>
      <c r="C23" s="59"/>
      <c r="D23" s="60"/>
      <c r="E23" s="80"/>
      <c r="F23" s="81"/>
      <c r="G23" s="82"/>
      <c r="H23" s="26"/>
      <c r="J23" s="25" t="s">
        <v>255</v>
      </c>
      <c r="K23" s="58"/>
      <c r="L23" s="59"/>
      <c r="M23" s="60"/>
      <c r="N23" s="80"/>
      <c r="O23" s="81"/>
      <c r="P23" s="82"/>
      <c r="Q23" s="26"/>
      <c r="R23" s="22"/>
      <c r="S23" s="25" t="str">
        <f t="shared" si="3"/>
        <v>※
オープン
選手２</v>
      </c>
      <c r="T23" s="27" t="str">
        <f>IF(COUNTA(B17:D22)&gt;1,"申し込むことはできません",IF(B23=""," ",IF(AND(E23="",H23=""),"振り仮名と学年を入力してください。",IF(E23="","振り仮名を入力して下さい。",IF(H23="","学年を入力して下さい。"," ")))))</f>
        <v> </v>
      </c>
      <c r="U23" s="25" t="str">
        <f t="shared" si="5"/>
        <v>※
オープン
選手２</v>
      </c>
      <c r="V23" s="27" t="str">
        <f>IF(COUNTA(K17:M22)&gt;1,"申し込むことが出来ません",IF(K23=""," ",IF(AND(N23="",Q23=""),"振り仮名と学年を入力してください。",IF(N23="","振り仮名を入力して下さい。",IF(Q23="","学年を入力して下さい。"," ")))))</f>
        <v> </v>
      </c>
      <c r="W23" s="1"/>
      <c r="X23" s="1"/>
      <c r="Y23" s="1"/>
      <c r="Z23" s="1"/>
      <c r="AA23" s="1"/>
      <c r="AB23" s="1"/>
      <c r="AC23" s="1"/>
      <c r="AD23" s="3">
        <v>20</v>
      </c>
      <c r="AE23" s="3" t="str">
        <f t="shared" si="7"/>
        <v>葺合</v>
      </c>
      <c r="AF23" s="3">
        <v>20</v>
      </c>
      <c r="AJ23" s="3">
        <v>20</v>
      </c>
      <c r="AL23" s="3" t="s">
        <v>105</v>
      </c>
      <c r="AM23" s="3" t="s">
        <v>111</v>
      </c>
      <c r="AN23" s="3" t="s">
        <v>112</v>
      </c>
      <c r="AO23" s="3" t="s">
        <v>108</v>
      </c>
    </row>
    <row r="24" spans="1:41" ht="14.2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AD24" s="3">
        <v>21</v>
      </c>
      <c r="AE24" s="3" t="str">
        <f t="shared" si="7"/>
        <v>神港橘</v>
      </c>
      <c r="AF24" s="3">
        <v>21</v>
      </c>
      <c r="AJ24" s="3">
        <v>21</v>
      </c>
      <c r="AL24" s="3" t="s">
        <v>110</v>
      </c>
      <c r="AM24" s="3" t="s">
        <v>258</v>
      </c>
      <c r="AN24" s="3" t="s">
        <v>116</v>
      </c>
      <c r="AO24" s="3" t="s">
        <v>113</v>
      </c>
    </row>
    <row r="25" spans="1:41" ht="27.75" customHeight="1">
      <c r="A25" s="33" t="s">
        <v>267</v>
      </c>
      <c r="B25" s="33"/>
      <c r="C25" s="33"/>
      <c r="J25" s="34" t="s">
        <v>265</v>
      </c>
      <c r="K25" s="34"/>
      <c r="L25" s="34"/>
      <c r="N25" s="19" t="s">
        <v>266</v>
      </c>
      <c r="AD25" s="3">
        <v>22</v>
      </c>
      <c r="AE25" s="3" t="str">
        <f t="shared" si="7"/>
        <v>須磨翔風</v>
      </c>
      <c r="AF25" s="3">
        <v>22</v>
      </c>
      <c r="AJ25" s="3">
        <v>22</v>
      </c>
      <c r="AL25" s="3" t="s">
        <v>115</v>
      </c>
      <c r="AM25" s="3" t="s">
        <v>120</v>
      </c>
      <c r="AN25" s="3" t="s">
        <v>121</v>
      </c>
      <c r="AO25" s="3" t="s">
        <v>117</v>
      </c>
    </row>
    <row r="26" spans="1:41" ht="27.75" customHeight="1">
      <c r="A26" s="61"/>
      <c r="B26" s="61"/>
      <c r="C26" s="61"/>
      <c r="D26" s="61"/>
      <c r="E26" s="61"/>
      <c r="F26" s="61"/>
      <c r="G26" s="61"/>
      <c r="H26" s="61"/>
      <c r="I26" s="28"/>
      <c r="J26" s="54"/>
      <c r="K26" s="55"/>
      <c r="L26" s="55"/>
      <c r="M26" s="56"/>
      <c r="N26" s="57"/>
      <c r="O26" s="55"/>
      <c r="P26" s="55"/>
      <c r="Q26" s="56"/>
      <c r="R26" s="29"/>
      <c r="S26" s="43" t="s">
        <v>269</v>
      </c>
      <c r="T26" s="35" t="str">
        <f>IF(AND(A26="",J26="",N26=""),"審判員名を入力してください。",IF(J26="","メールを入力してください。",IF(N26="","携帯番号を入力してください。"," ")))</f>
        <v>審判員名を入力してください。</v>
      </c>
      <c r="U26" s="29"/>
      <c r="V26" s="29"/>
      <c r="W26" s="29"/>
      <c r="X26" s="29"/>
      <c r="Y26" s="29"/>
      <c r="Z26" s="29"/>
      <c r="AA26" s="29"/>
      <c r="AB26" s="29"/>
      <c r="AC26" s="29"/>
      <c r="AD26" s="3">
        <v>23</v>
      </c>
      <c r="AE26" s="3" t="str">
        <f t="shared" si="7"/>
        <v>兵庫商</v>
      </c>
      <c r="AF26" s="3">
        <v>23</v>
      </c>
      <c r="AJ26" s="3">
        <v>23</v>
      </c>
      <c r="AL26" s="3" t="s">
        <v>119</v>
      </c>
      <c r="AM26" s="3" t="s">
        <v>125</v>
      </c>
      <c r="AN26" s="3" t="s">
        <v>126</v>
      </c>
      <c r="AO26" s="3" t="s">
        <v>122</v>
      </c>
    </row>
    <row r="27" spans="1:41" ht="27.75" customHeight="1">
      <c r="A27" s="3" t="s">
        <v>16</v>
      </c>
      <c r="AD27" s="3">
        <v>24</v>
      </c>
      <c r="AE27" s="3" t="str">
        <f t="shared" si="7"/>
        <v>神戸科技</v>
      </c>
      <c r="AF27" s="3">
        <v>24</v>
      </c>
      <c r="AJ27" s="3">
        <v>24</v>
      </c>
      <c r="AL27" s="3" t="s">
        <v>124</v>
      </c>
      <c r="AM27" s="3" t="s">
        <v>130</v>
      </c>
      <c r="AN27" s="3" t="s">
        <v>131</v>
      </c>
      <c r="AO27" s="3" t="s">
        <v>127</v>
      </c>
    </row>
    <row r="28" spans="1:41" ht="27.75" customHeight="1">
      <c r="A28" s="87" t="s">
        <v>1</v>
      </c>
      <c r="B28" s="87"/>
      <c r="C28" s="86"/>
      <c r="D28" s="86"/>
      <c r="E28" s="86"/>
      <c r="F28" s="86"/>
      <c r="G28" s="86"/>
      <c r="H28" s="86"/>
      <c r="J28" s="87" t="s">
        <v>17</v>
      </c>
      <c r="K28" s="87"/>
      <c r="L28" s="89"/>
      <c r="M28" s="89"/>
      <c r="N28" s="89"/>
      <c r="O28" s="89"/>
      <c r="P28" s="89"/>
      <c r="Q28" s="31"/>
      <c r="R28" s="29"/>
      <c r="S28" s="15" t="s">
        <v>253</v>
      </c>
      <c r="T28" s="35" t="str">
        <f>IF(AND(C28="",L28=""),"学校名と校長名を入力してください。",IF(L28="","校長名を入力してください。",IF(C28="","学校名を入力してください。"," ")))</f>
        <v>学校名と校長名を入力してください。</v>
      </c>
      <c r="U28" s="29"/>
      <c r="V28" s="29"/>
      <c r="W28" s="29"/>
      <c r="X28" s="29"/>
      <c r="Y28" s="29"/>
      <c r="Z28" s="29"/>
      <c r="AA28" s="29"/>
      <c r="AB28" s="29"/>
      <c r="AC28" s="29"/>
      <c r="AD28" s="3">
        <v>25</v>
      </c>
      <c r="AE28" s="3" t="str">
        <f t="shared" si="7"/>
        <v>六甲アイ</v>
      </c>
      <c r="AF28" s="3">
        <v>25</v>
      </c>
      <c r="AJ28" s="3">
        <v>25</v>
      </c>
      <c r="AL28" s="3" t="s">
        <v>129</v>
      </c>
      <c r="AM28" s="3" t="s">
        <v>135</v>
      </c>
      <c r="AN28" s="3" t="s">
        <v>136</v>
      </c>
      <c r="AO28" s="3" t="s">
        <v>132</v>
      </c>
    </row>
    <row r="29" spans="30:41" ht="27.75" customHeight="1">
      <c r="AD29" s="3">
        <v>26</v>
      </c>
      <c r="AE29" s="3" t="str">
        <f t="shared" si="7"/>
        <v>灘</v>
      </c>
      <c r="AF29" s="3">
        <v>26</v>
      </c>
      <c r="AJ29" s="3">
        <v>26</v>
      </c>
      <c r="AL29" s="3" t="s">
        <v>202</v>
      </c>
      <c r="AM29" s="3" t="s">
        <v>140</v>
      </c>
      <c r="AN29" s="3" t="s">
        <v>141</v>
      </c>
      <c r="AO29" s="3" t="s">
        <v>137</v>
      </c>
    </row>
    <row r="30" spans="1:41" ht="27.75" customHeight="1">
      <c r="A30" s="30" t="s">
        <v>218</v>
      </c>
      <c r="B30" s="65"/>
      <c r="C30" s="65"/>
      <c r="D30" s="65"/>
      <c r="E30" s="65"/>
      <c r="F30" s="32" t="s">
        <v>223</v>
      </c>
      <c r="G30" s="88"/>
      <c r="H30" s="88"/>
      <c r="I30" s="88"/>
      <c r="J30" s="88"/>
      <c r="L30" s="87" t="s">
        <v>18</v>
      </c>
      <c r="M30" s="87"/>
      <c r="N30" s="86"/>
      <c r="O30" s="86"/>
      <c r="P30" s="86"/>
      <c r="Q30" s="31"/>
      <c r="R30" s="29"/>
      <c r="S30" s="15" t="s">
        <v>253</v>
      </c>
      <c r="T30" s="35" t="str">
        <f>IF(AND(B30="",G30="",N30=""),"℡、日付、顧問名を入力してください。",IF(N30="","顧問名を入力してください。",IF(G30="","日付を入力してください。",IF(B30="","℡を入力してください。"," "))))</f>
        <v>℡、日付、顧問名を入力してください。</v>
      </c>
      <c r="U30" s="29"/>
      <c r="V30" s="29"/>
      <c r="W30" s="29"/>
      <c r="X30" s="29"/>
      <c r="Y30" s="29"/>
      <c r="Z30" s="29"/>
      <c r="AA30" s="29"/>
      <c r="AB30" s="29"/>
      <c r="AC30" s="29"/>
      <c r="AD30" s="3">
        <v>27</v>
      </c>
      <c r="AE30" s="3" t="str">
        <f t="shared" si="7"/>
        <v>六甲</v>
      </c>
      <c r="AF30" s="3">
        <v>27</v>
      </c>
      <c r="AJ30" s="3">
        <v>27</v>
      </c>
      <c r="AL30" s="3" t="s">
        <v>134</v>
      </c>
      <c r="AM30" s="3" t="s">
        <v>145</v>
      </c>
      <c r="AN30" s="3" t="s">
        <v>146</v>
      </c>
      <c r="AO30" s="3" t="s">
        <v>147</v>
      </c>
    </row>
    <row r="31" spans="30:41" ht="27.75" customHeight="1">
      <c r="AD31" s="3">
        <v>28</v>
      </c>
      <c r="AE31" s="3" t="str">
        <f t="shared" si="7"/>
        <v>神港学園</v>
      </c>
      <c r="AF31" s="3">
        <v>28</v>
      </c>
      <c r="AJ31" s="3">
        <v>28</v>
      </c>
      <c r="AL31" s="3" t="s">
        <v>238</v>
      </c>
      <c r="AM31" s="3" t="s">
        <v>149</v>
      </c>
      <c r="AN31" s="3" t="s">
        <v>150</v>
      </c>
      <c r="AO31" s="3" t="s">
        <v>151</v>
      </c>
    </row>
    <row r="32" spans="30:41" ht="27.75" customHeight="1">
      <c r="AD32" s="3">
        <v>29</v>
      </c>
      <c r="AE32" s="3" t="str">
        <f t="shared" si="7"/>
        <v>彩星工科</v>
      </c>
      <c r="AF32" s="3">
        <v>29</v>
      </c>
      <c r="AJ32" s="3">
        <v>29</v>
      </c>
      <c r="AL32" s="3" t="s">
        <v>139</v>
      </c>
      <c r="AM32" s="3" t="s">
        <v>268</v>
      </c>
      <c r="AN32" s="3" t="s">
        <v>153</v>
      </c>
      <c r="AO32" s="3" t="s">
        <v>154</v>
      </c>
    </row>
    <row r="33" spans="30:41" ht="27.75" customHeight="1">
      <c r="AD33" s="3">
        <v>30</v>
      </c>
      <c r="AE33" s="3" t="str">
        <f t="shared" si="7"/>
        <v>育英</v>
      </c>
      <c r="AF33" s="3">
        <v>30</v>
      </c>
      <c r="AJ33" s="3">
        <v>30</v>
      </c>
      <c r="AL33" s="3" t="s">
        <v>194</v>
      </c>
      <c r="AM33" s="3" t="s">
        <v>156</v>
      </c>
      <c r="AN33" s="3" t="s">
        <v>157</v>
      </c>
      <c r="AO33" s="3" t="s">
        <v>158</v>
      </c>
    </row>
    <row r="34" spans="30:41" ht="27.75" customHeight="1">
      <c r="AD34" s="3">
        <v>31</v>
      </c>
      <c r="AE34" s="3" t="str">
        <f t="shared" si="7"/>
        <v>滝川</v>
      </c>
      <c r="AF34" s="3">
        <v>31</v>
      </c>
      <c r="AJ34" s="3">
        <v>31</v>
      </c>
      <c r="AL34" s="3" t="s">
        <v>144</v>
      </c>
      <c r="AM34" s="3" t="s">
        <v>160</v>
      </c>
      <c r="AN34" s="3" t="s">
        <v>161</v>
      </c>
      <c r="AO34" s="3" t="s">
        <v>19</v>
      </c>
    </row>
    <row r="35" spans="30:41" ht="27.75" customHeight="1">
      <c r="AD35" s="3">
        <v>32</v>
      </c>
      <c r="AE35" s="3" t="str">
        <f t="shared" si="7"/>
        <v>神戸国際</v>
      </c>
      <c r="AF35" s="3">
        <v>32</v>
      </c>
      <c r="AJ35" s="3">
        <v>32</v>
      </c>
      <c r="AL35" s="3" t="s">
        <v>155</v>
      </c>
      <c r="AM35" s="3" t="s">
        <v>235</v>
      </c>
      <c r="AN35" s="3">
        <f>IF($S$3="","",$S$3)</f>
      </c>
      <c r="AO35" s="3" t="s">
        <v>164</v>
      </c>
    </row>
    <row r="36" spans="30:41" ht="27.75" customHeight="1">
      <c r="AD36" s="3">
        <v>33</v>
      </c>
      <c r="AE36" s="3" t="str">
        <f t="shared" si="7"/>
        <v>神戸国際附</v>
      </c>
      <c r="AF36" s="3">
        <v>33</v>
      </c>
      <c r="AJ36" s="3">
        <v>33</v>
      </c>
      <c r="AL36" s="3" t="s">
        <v>159</v>
      </c>
      <c r="AM36" s="3" t="s">
        <v>163</v>
      </c>
      <c r="AO36" s="3" t="s">
        <v>259</v>
      </c>
    </row>
    <row r="37" spans="30:41" ht="27.75" customHeight="1">
      <c r="AD37" s="3">
        <v>34</v>
      </c>
      <c r="AE37" s="3" t="str">
        <f t="shared" si="7"/>
        <v>甲南女</v>
      </c>
      <c r="AF37" s="3">
        <v>34</v>
      </c>
      <c r="AJ37" s="3">
        <v>34</v>
      </c>
      <c r="AL37" s="3" t="s">
        <v>152</v>
      </c>
      <c r="AM37" s="3" t="s">
        <v>166</v>
      </c>
      <c r="AO37" s="3" t="s">
        <v>169</v>
      </c>
    </row>
    <row r="38" spans="30:41" ht="27.75" customHeight="1">
      <c r="AD38" s="3">
        <v>35</v>
      </c>
      <c r="AE38" s="3" t="str">
        <f t="shared" si="7"/>
        <v>松蔭</v>
      </c>
      <c r="AF38" s="3">
        <v>35</v>
      </c>
      <c r="AJ38" s="3">
        <v>35</v>
      </c>
      <c r="AL38" s="3" t="s">
        <v>162</v>
      </c>
      <c r="AM38" s="3" t="s">
        <v>224</v>
      </c>
      <c r="AO38" s="3" t="s">
        <v>172</v>
      </c>
    </row>
    <row r="39" spans="30:41" ht="27.75" customHeight="1">
      <c r="AD39" s="3">
        <v>36</v>
      </c>
      <c r="AE39" s="3" t="str">
        <f t="shared" si="7"/>
        <v>神戸龍谷</v>
      </c>
      <c r="AF39" s="3">
        <v>36</v>
      </c>
      <c r="AJ39" s="3">
        <v>36</v>
      </c>
      <c r="AL39" s="3" t="s">
        <v>225</v>
      </c>
      <c r="AM39" s="3" t="s">
        <v>168</v>
      </c>
      <c r="AO39" s="3" t="s">
        <v>176</v>
      </c>
    </row>
    <row r="40" spans="30:41" ht="27.75" customHeight="1">
      <c r="AD40" s="3">
        <v>37</v>
      </c>
      <c r="AE40" s="3" t="str">
        <f t="shared" si="7"/>
        <v>神戸第一</v>
      </c>
      <c r="AF40" s="3">
        <v>37</v>
      </c>
      <c r="AJ40" s="3">
        <v>37</v>
      </c>
      <c r="AL40" s="3" t="s">
        <v>165</v>
      </c>
      <c r="AM40" s="3" t="s">
        <v>171</v>
      </c>
      <c r="AO40" s="3" t="s">
        <v>245</v>
      </c>
    </row>
    <row r="41" spans="30:41" ht="27.75" customHeight="1">
      <c r="AD41" s="3">
        <v>38</v>
      </c>
      <c r="AE41" s="3" t="str">
        <f t="shared" si="7"/>
        <v>須磨ノ浦</v>
      </c>
      <c r="AF41" s="3">
        <v>38</v>
      </c>
      <c r="AJ41" s="3">
        <v>38</v>
      </c>
      <c r="AL41" s="3" t="s">
        <v>167</v>
      </c>
      <c r="AM41" s="3" t="s">
        <v>187</v>
      </c>
      <c r="AO41" s="3">
        <f>IF($S$3="","",$S$3)</f>
      </c>
    </row>
    <row r="42" spans="30:39" ht="27.75" customHeight="1">
      <c r="AD42" s="3">
        <v>39</v>
      </c>
      <c r="AE42" s="3" t="str">
        <f t="shared" si="7"/>
        <v>須磨学園</v>
      </c>
      <c r="AF42" s="3">
        <v>39</v>
      </c>
      <c r="AJ42" s="3">
        <v>39</v>
      </c>
      <c r="AL42" s="3" t="s">
        <v>170</v>
      </c>
      <c r="AM42" s="3" t="s">
        <v>175</v>
      </c>
    </row>
    <row r="43" spans="30:39" ht="27.75" customHeight="1">
      <c r="AD43" s="3">
        <v>40</v>
      </c>
      <c r="AE43" s="3" t="str">
        <f t="shared" si="7"/>
        <v>啓明</v>
      </c>
      <c r="AF43" s="3">
        <v>40</v>
      </c>
      <c r="AJ43" s="3">
        <v>40</v>
      </c>
      <c r="AL43" s="3" t="s">
        <v>174</v>
      </c>
      <c r="AM43" s="3" t="s">
        <v>179</v>
      </c>
    </row>
    <row r="44" spans="30:39" ht="27.75" customHeight="1">
      <c r="AD44" s="3">
        <v>41</v>
      </c>
      <c r="AE44" s="3" t="str">
        <f t="shared" si="7"/>
        <v>山手</v>
      </c>
      <c r="AF44" s="3">
        <v>41</v>
      </c>
      <c r="AJ44" s="3">
        <v>41</v>
      </c>
      <c r="AL44" s="3" t="s">
        <v>178</v>
      </c>
      <c r="AM44" s="3" t="s">
        <v>226</v>
      </c>
    </row>
    <row r="45" spans="30:39" ht="27.75" customHeight="1">
      <c r="AD45" s="3">
        <v>42</v>
      </c>
      <c r="AE45" s="3" t="str">
        <f t="shared" si="7"/>
        <v>海星</v>
      </c>
      <c r="AF45" s="3">
        <v>42</v>
      </c>
      <c r="AJ45" s="3">
        <v>42</v>
      </c>
      <c r="AL45" s="3" t="s">
        <v>233</v>
      </c>
      <c r="AM45" s="3" t="s">
        <v>244</v>
      </c>
    </row>
    <row r="46" spans="30:39" ht="27.75" customHeight="1">
      <c r="AD46" s="3">
        <v>43</v>
      </c>
      <c r="AE46" s="3" t="str">
        <f t="shared" si="7"/>
        <v>親和</v>
      </c>
      <c r="AF46" s="3">
        <v>43</v>
      </c>
      <c r="AJ46" s="3">
        <v>43</v>
      </c>
      <c r="AL46" s="3" t="s">
        <v>183</v>
      </c>
      <c r="AM46" s="3" t="s">
        <v>234</v>
      </c>
    </row>
    <row r="47" spans="30:39" ht="27.75" customHeight="1">
      <c r="AD47" s="3">
        <v>44</v>
      </c>
      <c r="AE47" s="3" t="str">
        <f t="shared" si="7"/>
        <v>神戸学院</v>
      </c>
      <c r="AF47" s="3">
        <v>44</v>
      </c>
      <c r="AJ47" s="3">
        <v>44</v>
      </c>
      <c r="AL47" s="3" t="s">
        <v>186</v>
      </c>
      <c r="AM47" s="3" t="s">
        <v>260</v>
      </c>
    </row>
    <row r="48" spans="30:39" ht="27.75" customHeight="1">
      <c r="AD48" s="3">
        <v>45</v>
      </c>
      <c r="AE48" s="3" t="str">
        <f t="shared" si="7"/>
        <v>常盤</v>
      </c>
      <c r="AF48" s="3">
        <v>45</v>
      </c>
      <c r="AJ48" s="3">
        <v>45</v>
      </c>
      <c r="AL48" s="3" t="s">
        <v>188</v>
      </c>
      <c r="AM48" s="3" t="s">
        <v>227</v>
      </c>
    </row>
    <row r="49" spans="30:39" ht="27.75" customHeight="1">
      <c r="AD49" s="3">
        <v>46</v>
      </c>
      <c r="AE49" s="3" t="str">
        <f t="shared" si="7"/>
        <v>神戸星城</v>
      </c>
      <c r="AF49" s="3">
        <v>46</v>
      </c>
      <c r="AJ49" s="3">
        <v>46</v>
      </c>
      <c r="AL49" s="3" t="s">
        <v>190</v>
      </c>
      <c r="AM49" s="3" t="s">
        <v>184</v>
      </c>
    </row>
    <row r="50" spans="30:39" ht="27.75" customHeight="1">
      <c r="AD50" s="3">
        <v>47</v>
      </c>
      <c r="AE50" s="3" t="str">
        <f t="shared" si="7"/>
        <v>神戸野田</v>
      </c>
      <c r="AF50" s="3">
        <v>47</v>
      </c>
      <c r="AJ50" s="3">
        <v>47</v>
      </c>
      <c r="AL50" s="3" t="s">
        <v>232</v>
      </c>
      <c r="AM50" s="3" t="s">
        <v>228</v>
      </c>
    </row>
    <row r="51" spans="30:39" ht="27.75" customHeight="1">
      <c r="AD51" s="3">
        <v>48</v>
      </c>
      <c r="AE51" s="3" t="str">
        <f t="shared" si="7"/>
        <v>愛徳</v>
      </c>
      <c r="AF51" s="3">
        <v>48</v>
      </c>
      <c r="AJ51" s="3">
        <v>48</v>
      </c>
      <c r="AL51" s="3" t="s">
        <v>242</v>
      </c>
      <c r="AM51" s="3" t="s">
        <v>229</v>
      </c>
    </row>
    <row r="52" spans="30:39" ht="27.75" customHeight="1">
      <c r="AD52" s="3">
        <v>49</v>
      </c>
      <c r="AE52" s="3" t="str">
        <f t="shared" si="7"/>
        <v>神戸弘陵</v>
      </c>
      <c r="AF52" s="3">
        <v>49</v>
      </c>
      <c r="AJ52" s="3">
        <v>49</v>
      </c>
      <c r="AL52" s="3" t="s">
        <v>243</v>
      </c>
      <c r="AM52" s="3" t="s">
        <v>189</v>
      </c>
    </row>
    <row r="53" spans="30:39" ht="27.75" customHeight="1">
      <c r="AD53" s="3">
        <v>50</v>
      </c>
      <c r="AE53" s="3" t="str">
        <f t="shared" si="7"/>
        <v>滝川第二</v>
      </c>
      <c r="AF53" s="3">
        <v>50</v>
      </c>
      <c r="AJ53" s="3">
        <v>50</v>
      </c>
      <c r="AL53" s="3" t="s">
        <v>237</v>
      </c>
      <c r="AM53" s="3" t="s">
        <v>191</v>
      </c>
    </row>
    <row r="54" spans="30:39" ht="27.75" customHeight="1">
      <c r="AD54" s="3">
        <v>51</v>
      </c>
      <c r="AE54" s="3" t="str">
        <f t="shared" si="7"/>
        <v>夙川</v>
      </c>
      <c r="AF54" s="3">
        <v>51</v>
      </c>
      <c r="AJ54" s="3">
        <v>51</v>
      </c>
      <c r="AL54" s="3" t="s">
        <v>239</v>
      </c>
      <c r="AM54" s="3" t="s">
        <v>181</v>
      </c>
    </row>
    <row r="55" spans="30:39" ht="27.75" customHeight="1">
      <c r="AD55" s="3">
        <v>52</v>
      </c>
      <c r="AE55" s="3" t="str">
        <f t="shared" si="7"/>
        <v>神戸高専</v>
      </c>
      <c r="AF55" s="3">
        <v>52</v>
      </c>
      <c r="AJ55" s="3">
        <v>52</v>
      </c>
      <c r="AL55" s="3" t="s">
        <v>240</v>
      </c>
      <c r="AM55" s="3" t="s">
        <v>193</v>
      </c>
    </row>
    <row r="56" spans="30:38" ht="27.75" customHeight="1">
      <c r="AD56" s="3">
        <v>53</v>
      </c>
      <c r="AE56" s="3">
        <f t="shared" si="7"/>
        <v>0</v>
      </c>
      <c r="AF56" s="3">
        <v>53</v>
      </c>
      <c r="AJ56" s="3">
        <v>53</v>
      </c>
      <c r="AL56" s="3" t="s">
        <v>241</v>
      </c>
    </row>
    <row r="57" spans="30:36" ht="27.75" customHeight="1">
      <c r="AD57" s="3">
        <v>54</v>
      </c>
      <c r="AE57" s="3">
        <f t="shared" si="7"/>
        <v>0</v>
      </c>
      <c r="AF57" s="3">
        <v>54</v>
      </c>
      <c r="AJ57" s="3">
        <v>54</v>
      </c>
    </row>
    <row r="58" spans="30:38" ht="27.75" customHeight="1">
      <c r="AD58" s="3">
        <v>55</v>
      </c>
      <c r="AE58" s="3">
        <f t="shared" si="7"/>
        <v>0</v>
      </c>
      <c r="AF58" s="3">
        <v>55</v>
      </c>
      <c r="AJ58" s="3">
        <v>55</v>
      </c>
      <c r="AL58" s="3">
        <f>IF($S$3="","",$S$3)</f>
      </c>
    </row>
    <row r="59" spans="30:36" ht="27.75" customHeight="1">
      <c r="AD59" s="3">
        <v>56</v>
      </c>
      <c r="AE59" s="3">
        <f t="shared" si="7"/>
        <v>0</v>
      </c>
      <c r="AF59" s="3">
        <v>56</v>
      </c>
      <c r="AJ59" s="3">
        <v>56</v>
      </c>
    </row>
    <row r="60" spans="30:36" ht="27.75" customHeight="1">
      <c r="AD60" s="3">
        <v>57</v>
      </c>
      <c r="AE60" s="3">
        <f t="shared" si="7"/>
        <v>0</v>
      </c>
      <c r="AF60" s="3">
        <v>57</v>
      </c>
      <c r="AJ60" s="3">
        <v>57</v>
      </c>
    </row>
    <row r="61" spans="30:36" ht="27.75" customHeight="1">
      <c r="AD61" s="3">
        <v>58</v>
      </c>
      <c r="AE61" s="3">
        <f t="shared" si="7"/>
        <v>0</v>
      </c>
      <c r="AF61" s="3">
        <v>58</v>
      </c>
      <c r="AJ61" s="3">
        <v>58</v>
      </c>
    </row>
    <row r="62" spans="30:36" ht="27.75" customHeight="1">
      <c r="AD62" s="3">
        <v>59</v>
      </c>
      <c r="AE62" s="3">
        <f t="shared" si="7"/>
        <v>0</v>
      </c>
      <c r="AF62" s="3">
        <v>59</v>
      </c>
      <c r="AJ62" s="3">
        <v>59</v>
      </c>
    </row>
    <row r="63" spans="30:36" ht="27.75" customHeight="1">
      <c r="AD63" s="3">
        <v>60</v>
      </c>
      <c r="AE63" s="3">
        <f t="shared" si="7"/>
        <v>0</v>
      </c>
      <c r="AF63" s="3">
        <v>60</v>
      </c>
      <c r="AJ63" s="3">
        <v>60</v>
      </c>
    </row>
  </sheetData>
  <sheetProtection/>
  <mergeCells count="96">
    <mergeCell ref="S1:V1"/>
    <mergeCell ref="N22:P22"/>
    <mergeCell ref="A24:Q24"/>
    <mergeCell ref="N30:P30"/>
    <mergeCell ref="A28:B28"/>
    <mergeCell ref="J28:K28"/>
    <mergeCell ref="L30:M30"/>
    <mergeCell ref="G30:J30"/>
    <mergeCell ref="C28:H28"/>
    <mergeCell ref="L28:P28"/>
    <mergeCell ref="A26:B26"/>
    <mergeCell ref="C26:D26"/>
    <mergeCell ref="E26:F26"/>
    <mergeCell ref="E23:G23"/>
    <mergeCell ref="B19:D19"/>
    <mergeCell ref="E19:G19"/>
    <mergeCell ref="B21:D21"/>
    <mergeCell ref="E21:G21"/>
    <mergeCell ref="B22:D22"/>
    <mergeCell ref="E22:G22"/>
    <mergeCell ref="K17:M17"/>
    <mergeCell ref="N17:P17"/>
    <mergeCell ref="N23:P23"/>
    <mergeCell ref="K18:M18"/>
    <mergeCell ref="N18:P18"/>
    <mergeCell ref="K19:M19"/>
    <mergeCell ref="N19:P19"/>
    <mergeCell ref="K21:M21"/>
    <mergeCell ref="K23:M23"/>
    <mergeCell ref="N11:P11"/>
    <mergeCell ref="B17:D17"/>
    <mergeCell ref="E17:G17"/>
    <mergeCell ref="B18:D18"/>
    <mergeCell ref="E18:G18"/>
    <mergeCell ref="K14:M14"/>
    <mergeCell ref="N14:P14"/>
    <mergeCell ref="B16:D16"/>
    <mergeCell ref="E16:G16"/>
    <mergeCell ref="N16:P16"/>
    <mergeCell ref="K16:M16"/>
    <mergeCell ref="L5:Q5"/>
    <mergeCell ref="N8:P8"/>
    <mergeCell ref="K12:M12"/>
    <mergeCell ref="N12:P12"/>
    <mergeCell ref="K13:M13"/>
    <mergeCell ref="N13:P13"/>
    <mergeCell ref="N9:P9"/>
    <mergeCell ref="K10:M10"/>
    <mergeCell ref="N10:P10"/>
    <mergeCell ref="K11:M11"/>
    <mergeCell ref="L4:Q4"/>
    <mergeCell ref="J3:K3"/>
    <mergeCell ref="B8:D8"/>
    <mergeCell ref="B9:D9"/>
    <mergeCell ref="E7:G7"/>
    <mergeCell ref="E8:G8"/>
    <mergeCell ref="E9:G9"/>
    <mergeCell ref="K8:M8"/>
    <mergeCell ref="K9:M9"/>
    <mergeCell ref="J5:K5"/>
    <mergeCell ref="P1:Q1"/>
    <mergeCell ref="P2:Q2"/>
    <mergeCell ref="C3:F3"/>
    <mergeCell ref="N3:Q3"/>
    <mergeCell ref="A1:O2"/>
    <mergeCell ref="A3:B3"/>
    <mergeCell ref="B12:D12"/>
    <mergeCell ref="B13:D13"/>
    <mergeCell ref="B14:D14"/>
    <mergeCell ref="E10:G10"/>
    <mergeCell ref="B5:D5"/>
    <mergeCell ref="F5:H5"/>
    <mergeCell ref="E11:G11"/>
    <mergeCell ref="E12:G12"/>
    <mergeCell ref="E13:G13"/>
    <mergeCell ref="E14:G14"/>
    <mergeCell ref="S7:T7"/>
    <mergeCell ref="U7:V7"/>
    <mergeCell ref="S16:T16"/>
    <mergeCell ref="U16:V16"/>
    <mergeCell ref="B30:E30"/>
    <mergeCell ref="B7:D7"/>
    <mergeCell ref="K7:M7"/>
    <mergeCell ref="N7:P7"/>
    <mergeCell ref="B10:D10"/>
    <mergeCell ref="B11:D11"/>
    <mergeCell ref="B20:D20"/>
    <mergeCell ref="E20:G20"/>
    <mergeCell ref="K20:M20"/>
    <mergeCell ref="N20:P20"/>
    <mergeCell ref="J26:M26"/>
    <mergeCell ref="N26:Q26"/>
    <mergeCell ref="N21:P21"/>
    <mergeCell ref="K22:M22"/>
    <mergeCell ref="G26:H26"/>
    <mergeCell ref="B23:D23"/>
  </mergeCells>
  <conditionalFormatting sqref="T8:T14 V8:V14">
    <cfRule type="cellIs" priority="11" dxfId="0" operator="notEqual" stopIfTrue="1">
      <formula>" "</formula>
    </cfRule>
  </conditionalFormatting>
  <conditionalFormatting sqref="S7">
    <cfRule type="expression" priority="8" dxfId="0" stopIfTrue="1">
      <formula>"IF(SUM($S$8:$S$14)&lt;&gt;0)"</formula>
    </cfRule>
    <cfRule type="expression" priority="10" dxfId="0" stopIfTrue="1">
      <formula>SUM($T$8:$T$14)&lt;&gt;0</formula>
    </cfRule>
  </conditionalFormatting>
  <conditionalFormatting sqref="T17:T23 V17:V23">
    <cfRule type="cellIs" priority="7" dxfId="0" operator="notEqual" stopIfTrue="1">
      <formula>" "</formula>
    </cfRule>
  </conditionalFormatting>
  <conditionalFormatting sqref="S16">
    <cfRule type="expression" priority="5" dxfId="0" stopIfTrue="1">
      <formula>"IF(SUM($S$8:$S$14)&lt;&gt;0)"</formula>
    </cfRule>
    <cfRule type="expression" priority="6" dxfId="0" stopIfTrue="1">
      <formula>SUM($T$8:$T$14)&lt;&gt;0</formula>
    </cfRule>
  </conditionalFormatting>
  <conditionalFormatting sqref="T5">
    <cfRule type="cellIs" priority="4" dxfId="0" operator="notEqual" stopIfTrue="1">
      <formula>" "</formula>
    </cfRule>
  </conditionalFormatting>
  <conditionalFormatting sqref="T26">
    <cfRule type="cellIs" priority="3" dxfId="0" operator="notEqual" stopIfTrue="1">
      <formula>" "</formula>
    </cfRule>
  </conditionalFormatting>
  <conditionalFormatting sqref="T28">
    <cfRule type="cellIs" priority="2" dxfId="0" operator="notEqual" stopIfTrue="1">
      <formula>" "</formula>
    </cfRule>
  </conditionalFormatting>
  <conditionalFormatting sqref="T30">
    <cfRule type="cellIs" priority="1" dxfId="0" operator="notEqual" stopIfTrue="1">
      <formula>" "</formula>
    </cfRule>
  </conditionalFormatting>
  <dataValidations count="12">
    <dataValidation type="list" allowBlank="1" showInputMessage="1" showErrorMessage="1" prompt="リストより当該地区をお選びください。" sqref="B5:D5">
      <formula1>$AH$1:$AH$8</formula1>
    </dataValidation>
    <dataValidation allowBlank="1" showInputMessage="1" showErrorMessage="1" prompt="姓と名の間を&#10;一文字空けて下さい。" imeMode="on" sqref="N30:P30 A26:H26 L28:P28"/>
    <dataValidation type="list" allowBlank="1" showInputMessage="1" showErrorMessage="1" prompt="リストより学年を&#10;お選びください。" imeMode="on" sqref="H17:H23 H8:H14 Q8:R14 Q17:R23">
      <formula1>$AT$1:$AT$5</formula1>
    </dataValidation>
    <dataValidation allowBlank="1" showInputMessage="1" showErrorMessage="1" prompt="左詰めで入力し、&#10;姓と名の間は&#10;一文字スペースを&#10;入れて下さい。&#10;※半角スペースで&#10;空けないで下さい。" imeMode="on" sqref="B22:D23 K13:M14 B13:D14 K22:M23 B11:D11"/>
    <dataValidation allowBlank="1" showInputMessage="1" showErrorMessage="1" prompt="学校名を入力して下さい。" imeMode="on" sqref="C28:H28"/>
    <dataValidation allowBlank="1" showInputMessage="1" showErrorMessage="1" prompt="電話番号を&#10;「－」を入れて&#10;入力して下さい。" imeMode="on" sqref="B30:E30 N26:Q26"/>
    <dataValidation allowBlank="1" showInputMessage="1" showErrorMessage="1" prompt="日付を「５／１０」というように&#10;入力して下さい。" sqref="G30:J30"/>
    <dataValidation allowBlank="1" showInputMessage="1" showErrorMessage="1" prompt="入力しないで下さい。" sqref="P2:R2"/>
    <dataValidation allowBlank="1" showInputMessage="1" showErrorMessage="1" prompt="姓と名の間は&#10;一文字空けて下さい。" imeMode="fullKatakana" sqref="N17:P23 E8:G14 N8:P14 E17:G23"/>
    <dataValidation type="list" allowBlank="1" showInputMessage="1" showErrorMessage="1" prompt="リストより学校名をお選びください。" sqref="F5:H5">
      <formula1>$AE$2:$AE$63</formula1>
    </dataValidation>
    <dataValidation allowBlank="1" showInputMessage="1" showErrorMessage="1" prompt="正しくご入力ください。" imeMode="on" sqref="J26:M26"/>
    <dataValidation allowBlank="1" showInputMessage="1" showErrorMessage="1" prompt="【入力】&#10;左詰めで入力し、姓と名の間は&#10;一文字スペースを入れて下さい。&#10;※半角スペースで空けないで下さい。&#10;&#10;【順番】5人に満たない場合＝後ろ詰め&#10;3人の場合　先鋒・次鋒を抜く&#10;4人の場合　先鋒を抜く" imeMode="on" sqref="K17:M21 K8:M12 B8:D10 B12:D12 B17:D21"/>
  </dataValidations>
  <hyperlinks>
    <hyperlink ref="L5" r:id="rId1" display="s151801@hyogo-c.ed.jp"/>
  </hyperlinks>
  <printOptions/>
  <pageMargins left="0.75" right="0.75" top="1" bottom="0.53" header="0.512" footer="0.512"/>
  <pageSetup horizontalDpi="600" verticalDpi="6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土井</dc:creator>
  <cp:keywords/>
  <dc:description/>
  <cp:lastModifiedBy>安田　博貴</cp:lastModifiedBy>
  <cp:lastPrinted>2023-09-19T03:27:33Z</cp:lastPrinted>
  <dcterms:created xsi:type="dcterms:W3CDTF">2011-10-31T02:24:42Z</dcterms:created>
  <dcterms:modified xsi:type="dcterms:W3CDTF">2024-03-29T01:24:44Z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